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I142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6" i="1" s="1"/>
  <c r="I137" i="1"/>
  <c r="C146" i="1"/>
  <c r="C145" i="1"/>
  <c r="C144" i="1"/>
  <c r="C143" i="1"/>
  <c r="C142" i="1"/>
  <c r="C141" i="1"/>
  <c r="I107" i="1"/>
  <c r="B58" i="1"/>
  <c r="D429" i="1"/>
  <c r="C115" i="1"/>
  <c r="D57" i="1"/>
  <c r="C57" i="1" s="1"/>
  <c r="D56" i="1"/>
  <c r="C56" i="1" s="1"/>
  <c r="D55" i="1"/>
  <c r="C55" i="1" s="1"/>
  <c r="D54" i="1"/>
  <c r="C54" i="1" s="1"/>
  <c r="B18" i="1"/>
  <c r="I95" i="1"/>
  <c r="I103" i="1"/>
  <c r="I104" i="1"/>
  <c r="I97" i="1"/>
  <c r="I109" i="1"/>
  <c r="I106" i="1"/>
  <c r="I138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H19" i="1" s="1"/>
  <c r="B74" i="1"/>
  <c r="B73" i="1"/>
  <c r="B72" i="1"/>
  <c r="B71" i="1"/>
  <c r="B70" i="1"/>
  <c r="B69" i="1"/>
  <c r="B68" i="1"/>
  <c r="C116" i="1"/>
  <c r="I148" i="1"/>
  <c r="B772" i="1"/>
  <c r="C112" i="1"/>
  <c r="C118" i="1"/>
  <c r="C114" i="1"/>
  <c r="B778" i="1"/>
  <c r="H32" i="1"/>
  <c r="D439" i="1"/>
  <c r="D430" i="1"/>
  <c r="D436" i="1"/>
  <c r="B773" i="1"/>
  <c r="D441" i="1"/>
  <c r="D432" i="1"/>
  <c r="D433" i="1"/>
  <c r="I147" i="1"/>
  <c r="C775" i="1"/>
  <c r="I144" i="1"/>
  <c r="H31" i="1"/>
  <c r="C777" i="1"/>
  <c r="H34" i="1"/>
  <c r="I143" i="1"/>
  <c r="I392" i="1"/>
  <c r="I393" i="1"/>
  <c r="G393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395" i="1"/>
  <c r="E392" i="1"/>
  <c r="E389" i="1"/>
  <c r="E397" i="1"/>
  <c r="E394" i="1"/>
  <c r="H30" i="1"/>
  <c r="H33" i="1"/>
  <c r="B779" i="1"/>
  <c r="C401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I389" i="1"/>
  <c r="B775" i="1"/>
  <c r="I145" i="1"/>
  <c r="H28" i="1"/>
  <c r="C773" i="1"/>
  <c r="D437" i="1"/>
  <c r="C772" i="1"/>
  <c r="D440" i="1"/>
  <c r="C779" i="1"/>
  <c r="I141" i="1"/>
  <c r="C774" i="1"/>
  <c r="I102" i="1"/>
  <c r="C101" i="1"/>
  <c r="C103" i="1"/>
  <c r="I394" i="1" l="1"/>
  <c r="I400" i="1"/>
  <c r="I396" i="1"/>
  <c r="I395" i="1"/>
  <c r="I391" i="1"/>
  <c r="I399" i="1"/>
  <c r="I398" i="1"/>
  <c r="I402" i="1"/>
  <c r="I390" i="1"/>
  <c r="I401" i="1"/>
  <c r="G401" i="1"/>
  <c r="G400" i="1"/>
  <c r="G403" i="1"/>
  <c r="D405" i="1"/>
  <c r="E393" i="1"/>
  <c r="E402" i="1"/>
  <c r="E390" i="1"/>
  <c r="E396" i="1"/>
  <c r="E391" i="1"/>
  <c r="E401" i="1"/>
  <c r="E403" i="1"/>
  <c r="C403" i="1"/>
  <c r="I135" i="1"/>
  <c r="C137" i="1"/>
  <c r="C135" i="1" s="1"/>
  <c r="H16" i="1"/>
  <c r="H17" i="1"/>
  <c r="H22" i="1"/>
  <c r="H21" i="1"/>
  <c r="H18" i="1"/>
  <c r="H20" i="1"/>
  <c r="C117" i="1"/>
  <c r="C113" i="1"/>
  <c r="I101" i="1"/>
  <c r="C102" i="1"/>
  <c r="I98" i="1"/>
  <c r="I100" i="1"/>
  <c r="C100" i="1"/>
  <c r="I96" i="1"/>
  <c r="I105" i="1"/>
  <c r="I108" i="1"/>
  <c r="I99" i="1"/>
  <c r="I403" i="1" l="1"/>
</calcChain>
</file>

<file path=xl/sharedStrings.xml><?xml version="1.0" encoding="utf-8"?>
<sst xmlns="http://schemas.openxmlformats.org/spreadsheetml/2006/main" count="692" uniqueCount="533">
  <si>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</si>
  <si>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</si>
  <si>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</si>
  <si>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</si>
  <si>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</si>
  <si>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</si>
  <si>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</si>
  <si>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</si>
  <si>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</si>
  <si>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</si>
  <si>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</si>
  <si>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</si>
  <si>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</si>
  <si>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</si>
  <si>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</si>
  <si>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</si>
  <si>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</si>
  <si>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</si>
  <si>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</si>
  <si>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</si>
  <si>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</si>
  <si>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</si>
  <si>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</si>
  <si>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</si>
  <si>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</si>
  <si>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</si>
  <si>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</si>
  <si>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</si>
  <si>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</si>
  <si>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</si>
  <si>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</si>
  <si>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</si>
  <si>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</si>
  <si>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</si>
  <si>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</si>
  <si>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</si>
  <si>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</si>
  <si>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</si>
  <si>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</si>
  <si>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</si>
  <si>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</si>
  <si>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</si>
  <si>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</si>
  <si>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</si>
  <si>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</si>
  <si>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</si>
  <si>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</si>
  <si>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</si>
  <si>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</si>
  <si>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</si>
  <si>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</si>
  <si>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</si>
  <si>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</si>
  <si>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</si>
  <si>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</si>
  <si>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</si>
  <si>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</si>
  <si>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</si>
  <si>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</si>
  <si>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</si>
  <si>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</si>
  <si>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</si>
  <si>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</si>
  <si>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</si>
  <si>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</si>
  <si>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</si>
  <si>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</si>
  <si>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</si>
  <si>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</si>
  <si>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</si>
  <si>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</si>
  <si>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</si>
  <si>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</si>
  <si>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</si>
  <si>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</si>
  <si>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</si>
  <si>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</si>
  <si>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</si>
  <si>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</si>
  <si>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</si>
  <si>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</si>
  <si>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</si>
  <si>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</si>
  <si>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</si>
  <si>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</si>
  <si>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</si>
  <si>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</si>
  <si>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</si>
  <si>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</si>
  <si>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</si>
  <si>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</si>
  <si>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</si>
  <si>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</si>
  <si>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</si>
  <si>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</si>
  <si>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</si>
  <si>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</si>
  <si>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</si>
  <si>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</si>
  <si>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</si>
  <si>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</si>
  <si>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</si>
  <si>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</si>
  <si>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</si>
  <si>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</si>
  <si>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</si>
  <si>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</si>
  <si>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</si>
  <si>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</si>
  <si>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</si>
  <si>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</si>
  <si>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</si>
  <si>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</si>
  <si>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</si>
  <si>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</si>
  <si>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</si>
  <si>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</si>
  <si>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</si>
  <si>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</si>
  <si>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</si>
  <si>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</si>
  <si>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</si>
  <si>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</si>
  <si>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</si>
  <si>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</si>
  <si>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</si>
  <si>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</si>
  <si>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</si>
  <si>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</si>
  <si>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</si>
  <si>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</si>
  <si>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</si>
  <si>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</si>
  <si>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</si>
  <si>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</si>
  <si>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</si>
  <si>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</si>
  <si>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</si>
  <si>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</si>
  <si>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</si>
  <si>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</si>
  <si>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</si>
  <si>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</si>
  <si>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</si>
  <si>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</si>
  <si>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</si>
  <si>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</si>
  <si>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</si>
  <si>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</si>
  <si>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</si>
  <si>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</si>
  <si>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</si>
  <si>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</si>
  <si>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</si>
  <si>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</si>
  <si>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</si>
  <si>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</si>
  <si>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</si>
  <si>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</si>
  <si>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</si>
  <si>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</si>
  <si>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</si>
  <si>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</si>
  <si>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</si>
  <si>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</si>
  <si>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</si>
  <si>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</si>
  <si>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</si>
  <si>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</si>
  <si>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</si>
  <si>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</si>
  <si>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</si>
  <si>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</si>
  <si>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</si>
  <si>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</si>
  <si>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</si>
  <si>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</si>
  <si>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</si>
  <si>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</si>
  <si>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</si>
  <si>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</si>
  <si>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</si>
  <si>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</si>
  <si>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</si>
  <si>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</si>
  <si>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</si>
  <si>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</si>
  <si>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</si>
  <si>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</si>
  <si>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</si>
  <si>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</si>
  <si>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</si>
  <si>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</si>
  <si>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</si>
  <si>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</si>
  <si>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</si>
  <si>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</si>
  <si>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</si>
  <si>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</si>
  <si>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</si>
  <si>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</si>
  <si>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</si>
  <si>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</si>
  <si>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</si>
  <si>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</si>
  <si>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</si>
  <si>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</si>
  <si>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</si>
  <si>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</si>
  <si>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</si>
  <si>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</si>
  <si>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</si>
  <si>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</si>
  <si>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</si>
  <si>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</si>
  <si>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</si>
  <si>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</si>
  <si>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</si>
  <si>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</si>
  <si>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</si>
  <si>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</si>
  <si>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</si>
  <si>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</si>
  <si>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</si>
  <si>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</si>
  <si>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</si>
  <si>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</si>
  <si>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</si>
  <si>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</si>
  <si>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</si>
  <si>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</si>
  <si>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</si>
  <si>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</si>
  <si>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</si>
  <si>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</si>
  <si>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</si>
  <si>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</si>
  <si>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</si>
  <si>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</si>
  <si>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</si>
  <si>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</si>
  <si>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</si>
  <si>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</si>
  <si>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</si>
  <si>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</si>
  <si>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</si>
  <si>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</si>
  <si>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</si>
  <si>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</si>
  <si>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</si>
  <si>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</si>
  <si>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</si>
  <si>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</si>
  <si>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</si>
  <si>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</si>
  <si>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</si>
  <si>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</si>
  <si>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</si>
  <si>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</si>
  <si>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</si>
  <si>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</si>
  <si>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</si>
  <si>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</si>
  <si>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</si>
  <si>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</si>
  <si>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</si>
  <si>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</si>
  <si>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</si>
  <si>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</si>
  <si>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</si>
  <si>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</si>
  <si>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</si>
  <si>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</si>
  <si>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</si>
  <si>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</si>
  <si>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</si>
  <si>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</si>
  <si>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</si>
  <si>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</si>
  <si>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</si>
  <si>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</si>
  <si>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</si>
  <si>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</si>
  <si>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</si>
  <si>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</si>
  <si>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</si>
  <si>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</si>
  <si>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</si>
  <si>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</si>
  <si>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</si>
  <si>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</si>
  <si>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</si>
  <si>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</si>
  <si>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</si>
  <si>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</si>
  <si>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</si>
  <si>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</si>
  <si>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</si>
  <si>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</si>
  <si>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</si>
  <si>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</si>
  <si>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</si>
  <si>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</si>
  <si>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</si>
  <si>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</si>
  <si>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</si>
  <si>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</si>
  <si>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</si>
  <si>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</si>
  <si>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</si>
  <si>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</si>
  <si>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</si>
  <si>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</si>
  <si>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</si>
  <si>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</si>
  <si>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</si>
  <si>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</si>
  <si>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</si>
  <si>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</si>
  <si>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</si>
  <si>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</si>
  <si>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</si>
  <si>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</si>
  <si>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</si>
  <si>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</si>
  <si>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</si>
  <si>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</si>
  <si>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</si>
  <si>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</si>
  <si>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</si>
  <si>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</si>
  <si>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</si>
  <si>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</si>
  <si>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</si>
  <si>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</si>
  <si>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</si>
  <si>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</si>
  <si>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</si>
  <si>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</si>
  <si>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</si>
  <si>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</si>
  <si>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</si>
  <si>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</si>
  <si>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</si>
  <si>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</si>
  <si>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</si>
  <si>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</si>
  <si>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</si>
  <si>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</si>
  <si>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</si>
  <si>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</si>
  <si>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</si>
  <si>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</si>
  <si>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</si>
  <si>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</si>
  <si>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</si>
  <si>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</si>
  <si>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</si>
  <si>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</si>
  <si>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</si>
  <si>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</si>
  <si>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</si>
  <si>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</si>
  <si>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</si>
  <si>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</si>
  <si>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</si>
  <si>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</si>
  <si>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</si>
  <si>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</si>
  <si>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</si>
  <si>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</si>
  <si>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</si>
  <si>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</si>
  <si>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</si>
  <si>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</si>
  <si>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</si>
  <si>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</si>
  <si>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</si>
  <si>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</si>
  <si>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</si>
  <si>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</si>
  <si>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</si>
  <si>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</si>
  <si>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</si>
  <si>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</si>
  <si>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</si>
  <si>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</si>
  <si>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</si>
  <si>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</si>
  <si>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</si>
  <si>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</si>
  <si>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</si>
  <si>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</si>
  <si>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</si>
  <si>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</si>
  <si>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</si>
  <si>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</si>
  <si>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</si>
  <si>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</si>
  <si>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</si>
  <si>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</si>
  <si>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</si>
  <si>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</si>
  <si>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</si>
  <si>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</si>
  <si>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</si>
  <si>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</si>
  <si>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</si>
  <si>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</si>
  <si>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</si>
  <si>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</si>
  <si>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</si>
  <si>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</si>
  <si>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</si>
  <si>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</si>
  <si>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</si>
  <si>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</si>
  <si>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</si>
  <si>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</si>
  <si>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</si>
  <si>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</si>
  <si>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</si>
  <si>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</si>
  <si>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</si>
  <si>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</si>
  <si>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</si>
  <si>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</si>
  <si>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</si>
  <si>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</si>
  <si>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</si>
  <si>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</si>
  <si>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</si>
  <si>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</si>
  <si>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</si>
  <si>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</si>
  <si>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</si>
  <si>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</si>
  <si>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</si>
  <si>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</si>
  <si>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</si>
  <si>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</si>
  <si>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</si>
  <si>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</si>
  <si>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</si>
  <si>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</si>
  <si>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</si>
  <si>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</si>
  <si>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</si>
  <si>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</si>
  <si>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</si>
  <si>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</si>
  <si>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</si>
  <si>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</si>
  <si>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</si>
  <si>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</si>
  <si>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</si>
  <si>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</si>
  <si>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</si>
  <si>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</si>
  <si>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</si>
  <si>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</si>
  <si>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</si>
  <si>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</si>
  <si>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</si>
  <si>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</si>
  <si>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</si>
  <si>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</si>
  <si>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</si>
  <si>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</si>
  <si>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</si>
  <si>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</si>
  <si>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</si>
  <si>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</si>
  <si>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</si>
  <si>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</si>
  <si>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</si>
  <si>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</si>
  <si>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</si>
  <si>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</si>
  <si>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</si>
  <si>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</si>
  <si>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</si>
  <si>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</si>
  <si>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</si>
  <si>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</si>
  <si>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</si>
  <si>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</si>
  <si>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</si>
  <si>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</si>
  <si>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</si>
  <si>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</si>
  <si>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</si>
  <si>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</si>
  <si>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</si>
  <si>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</si>
  <si>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</si>
  <si>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</si>
  <si>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</si>
  <si>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</si>
  <si>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01:03 PM</t>
  </si>
  <si>
    <t>Estados Unidos Mexicanos (EUM)</t>
  </si>
  <si>
    <t>Gobernador:</t>
  </si>
  <si>
    <t>Lic. Andrés Manuel López Obrador</t>
  </si>
  <si>
    <t>Morena</t>
  </si>
  <si>
    <t>01/12/2019 al 30/09/2024</t>
  </si>
  <si>
    <t>Bajo</t>
  </si>
  <si>
    <t>Medio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</si>
  <si>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</si>
  <si>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</si>
  <si>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</si>
  <si>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</si>
  <si>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</si>
  <si>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</si>
  <si>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</si>
  <si>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</si>
  <si>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</si>
  <si>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</si>
  <si>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</si>
  <si>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</si>
  <si>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</si>
  <si>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</si>
  <si>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1,000 y más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</si>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</sst>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-4.7425958025590603E-2</c:v>
                </c:pt>
                <c:pt idx="1">
                  <c:v>-7.1642104737855899E-2</c:v>
                </c:pt>
                <c:pt idx="2">
                  <c:v>-2.4834702777175276E-2</c:v>
                </c:pt>
                <c:pt idx="3">
                  <c:v>-5.8722249601044815E-2</c:v>
                </c:pt>
                <c:pt idx="4">
                  <c:v>-9.6024644788866131E-2</c:v>
                </c:pt>
                <c:pt idx="5">
                  <c:v>-7.6358893908430994E-2</c:v>
                </c:pt>
                <c:pt idx="6">
                  <c:v>-7.025552008668802E-2</c:v>
                </c:pt>
                <c:pt idx="7">
                  <c:v>-6.7931237487600216E-2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4.740161844755858E-2</c:v>
                </c:pt>
                <c:pt idx="1">
                  <c:v>8.0861723795867965E-2</c:v>
                </c:pt>
                <c:pt idx="2">
                  <c:v>2.6408529631380788E-2</c:v>
                </c:pt>
                <c:pt idx="3">
                  <c:v>5.8399990725356482E-2</c:v>
                </c:pt>
                <c:pt idx="4">
                  <c:v>8.7943539112684099E-2</c:v>
                </c:pt>
                <c:pt idx="5">
                  <c:v>7.0267192906208115E-2</c:v>
                </c:pt>
                <c:pt idx="6">
                  <c:v>6.1253875825341093E-2</c:v>
                </c:pt>
                <c:pt idx="7">
                  <c:v>5.4268218142350923E-2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420352"/>
        <c:axId val="247603200"/>
      </c:barChart>
      <c:catAx>
        <c:axId val="16420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7603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60320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42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0.17993721821125058</c:v>
                </c:pt>
                <c:pt idx="1">
                  <c:v>0.41385067100584111</c:v>
                </c:pt>
                <c:pt idx="2">
                  <c:v>0.21338329198377143</c:v>
                </c:pt>
                <c:pt idx="3">
                  <c:v>8.4468768219138568E-2</c:v>
                </c:pt>
                <c:pt idx="4">
                  <c:v>6.8253469465525379E-2</c:v>
                </c:pt>
                <c:pt idx="5">
                  <c:v>1.4856399519851994E-2</c:v>
                </c:pt>
                <c:pt idx="6">
                  <c:v>2.525018159462095E-2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4144512"/>
        <c:axId val="247604928"/>
      </c:barChart>
      <c:catAx>
        <c:axId val="134144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7604928"/>
        <c:crosses val="autoZero"/>
        <c:auto val="1"/>
        <c:lblAlgn val="ctr"/>
        <c:lblOffset val="100"/>
        <c:noMultiLvlLbl val="0"/>
      </c:catAx>
      <c:valAx>
        <c:axId val="24760492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414451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0.10541955360571428</c:v>
                </c:pt>
                <c:pt idx="1">
                  <c:v>0.6164322381723758</c:v>
                </c:pt>
                <c:pt idx="2">
                  <c:v>7.6653485115797546E-2</c:v>
                </c:pt>
                <c:pt idx="3">
                  <c:v>0.20149472310611238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0.1863000473880001</c:v>
                </c:pt>
                <c:pt idx="1">
                  <c:v>4.930009085928088E-2</c:v>
                </c:pt>
                <c:pt idx="2">
                  <c:v>8.8300070630071018E-2</c:v>
                </c:pt>
                <c:pt idx="3">
                  <c:v>4.7799901264239532E-2</c:v>
                </c:pt>
                <c:pt idx="4">
                  <c:v>2.2200051390801216E-2</c:v>
                </c:pt>
                <c:pt idx="5">
                  <c:v>0.1089000776026923</c:v>
                </c:pt>
                <c:pt idx="6">
                  <c:v>8.8399925453209627E-2</c:v>
                </c:pt>
                <c:pt idx="7">
                  <c:v>4.8300036197373393E-2</c:v>
                </c:pt>
                <c:pt idx="8">
                  <c:v>7.0200092710038381E-2</c:v>
                </c:pt>
                <c:pt idx="9">
                  <c:v>3.7900070285744041E-2</c:v>
                </c:pt>
                <c:pt idx="10">
                  <c:v>1.2899994964217971E-2</c:v>
                </c:pt>
                <c:pt idx="11">
                  <c:v>0.23950007166305193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66016"/>
        <c:axId val="247608384"/>
      </c:barChart>
      <c:catAx>
        <c:axId val="134166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7608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6083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416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93296397</c:v>
                </c:pt>
                <c:pt idx="1">
                  <c:v>93951252</c:v>
                </c:pt>
                <c:pt idx="2">
                  <c:v>93241097</c:v>
                </c:pt>
                <c:pt idx="3">
                  <c:v>93353543</c:v>
                </c:pt>
                <c:pt idx="4">
                  <c:v>92917345</c:v>
                </c:pt>
                <c:pt idx="5">
                  <c:v>92198467</c:v>
                </c:pt>
                <c:pt idx="6">
                  <c:v>89691628</c:v>
                </c:pt>
                <c:pt idx="7">
                  <c:v>90101503</c:v>
                </c:pt>
                <c:pt idx="8">
                  <c:v>89910563</c:v>
                </c:pt>
                <c:pt idx="9">
                  <c:v>88791809</c:v>
                </c:pt>
                <c:pt idx="10">
                  <c:v>88879454</c:v>
                </c:pt>
                <c:pt idx="11">
                  <c:v>88866399</c:v>
                </c:pt>
                <c:pt idx="12">
                  <c:v>89257143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28530580</c:v>
                </c:pt>
                <c:pt idx="1">
                  <c:v>28335704</c:v>
                </c:pt>
                <c:pt idx="2">
                  <c:v>28156162</c:v>
                </c:pt>
                <c:pt idx="3">
                  <c:v>28029879</c:v>
                </c:pt>
                <c:pt idx="4">
                  <c:v>27768444</c:v>
                </c:pt>
                <c:pt idx="5">
                  <c:v>27846624</c:v>
                </c:pt>
                <c:pt idx="6">
                  <c:v>27769163</c:v>
                </c:pt>
                <c:pt idx="7">
                  <c:v>27961680</c:v>
                </c:pt>
                <c:pt idx="8">
                  <c:v>27924184</c:v>
                </c:pt>
                <c:pt idx="9">
                  <c:v>28110579</c:v>
                </c:pt>
                <c:pt idx="10">
                  <c:v>28005882</c:v>
                </c:pt>
                <c:pt idx="11">
                  <c:v>28086203</c:v>
                </c:pt>
                <c:pt idx="12">
                  <c:v>28291434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61962681</c:v>
                </c:pt>
                <c:pt idx="1">
                  <c:v>62744170</c:v>
                </c:pt>
                <c:pt idx="2">
                  <c:v>62536848</c:v>
                </c:pt>
                <c:pt idx="3">
                  <c:v>62675458</c:v>
                </c:pt>
                <c:pt idx="4">
                  <c:v>62517841</c:v>
                </c:pt>
                <c:pt idx="5">
                  <c:v>62155313</c:v>
                </c:pt>
                <c:pt idx="6">
                  <c:v>60351415</c:v>
                </c:pt>
                <c:pt idx="7">
                  <c:v>60565320</c:v>
                </c:pt>
                <c:pt idx="8">
                  <c:v>60214825</c:v>
                </c:pt>
                <c:pt idx="9">
                  <c:v>58876644</c:v>
                </c:pt>
                <c:pt idx="10">
                  <c:v>59044290</c:v>
                </c:pt>
                <c:pt idx="11">
                  <c:v>59084032</c:v>
                </c:pt>
                <c:pt idx="12">
                  <c:v>59270950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26020124</c:v>
                </c:pt>
                <c:pt idx="1">
                  <c:v>26082327</c:v>
                </c:pt>
                <c:pt idx="2">
                  <c:v>24952051</c:v>
                </c:pt>
                <c:pt idx="3">
                  <c:v>25091495</c:v>
                </c:pt>
                <c:pt idx="4">
                  <c:v>25133275</c:v>
                </c:pt>
                <c:pt idx="5">
                  <c:v>25543481</c:v>
                </c:pt>
                <c:pt idx="6">
                  <c:v>25617524</c:v>
                </c:pt>
                <c:pt idx="7">
                  <c:v>26022581</c:v>
                </c:pt>
                <c:pt idx="8">
                  <c:v>25968842</c:v>
                </c:pt>
                <c:pt idx="9">
                  <c:v>25947594</c:v>
                </c:pt>
                <c:pt idx="10">
                  <c:v>26000910</c:v>
                </c:pt>
                <c:pt idx="11">
                  <c:v>26056671</c:v>
                </c:pt>
                <c:pt idx="12">
                  <c:v>26467590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12864"/>
        <c:axId val="248619008"/>
      </c:lineChart>
      <c:catAx>
        <c:axId val="1750128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48619008"/>
        <c:crosses val="autoZero"/>
        <c:auto val="1"/>
        <c:lblAlgn val="ctr"/>
        <c:lblOffset val="100"/>
        <c:noMultiLvlLbl val="0"/>
      </c:catAx>
      <c:valAx>
        <c:axId val="248619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75012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180787426</c:v>
                </c:pt>
                <c:pt idx="1">
                  <c:v>181396794</c:v>
                </c:pt>
                <c:pt idx="2">
                  <c:v>179100985</c:v>
                </c:pt>
                <c:pt idx="3">
                  <c:v>180981936</c:v>
                </c:pt>
                <c:pt idx="4">
                  <c:v>181625586</c:v>
                </c:pt>
                <c:pt idx="5">
                  <c:v>183519353</c:v>
                </c:pt>
                <c:pt idx="6">
                  <c:v>187680948</c:v>
                </c:pt>
                <c:pt idx="7">
                  <c:v>190648670</c:v>
                </c:pt>
                <c:pt idx="8">
                  <c:v>190509994</c:v>
                </c:pt>
                <c:pt idx="9">
                  <c:v>190912199</c:v>
                </c:pt>
                <c:pt idx="10">
                  <c:v>188307705</c:v>
                </c:pt>
                <c:pt idx="11">
                  <c:v>189041141</c:v>
                </c:pt>
                <c:pt idx="12">
                  <c:v>189651742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62822450</c:v>
                </c:pt>
                <c:pt idx="1">
                  <c:v>62500809</c:v>
                </c:pt>
                <c:pt idx="2">
                  <c:v>63329643</c:v>
                </c:pt>
                <c:pt idx="3">
                  <c:v>64688593</c:v>
                </c:pt>
                <c:pt idx="4">
                  <c:v>65277276</c:v>
                </c:pt>
                <c:pt idx="5">
                  <c:v>66525093</c:v>
                </c:pt>
                <c:pt idx="6">
                  <c:v>68136031</c:v>
                </c:pt>
                <c:pt idx="7">
                  <c:v>69407825</c:v>
                </c:pt>
                <c:pt idx="8">
                  <c:v>69888363</c:v>
                </c:pt>
                <c:pt idx="9">
                  <c:v>71209322</c:v>
                </c:pt>
                <c:pt idx="10">
                  <c:v>69018662</c:v>
                </c:pt>
                <c:pt idx="11">
                  <c:v>69573386</c:v>
                </c:pt>
                <c:pt idx="12">
                  <c:v>68944962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75469967</c:v>
                </c:pt>
                <c:pt idx="1">
                  <c:v>76329850</c:v>
                </c:pt>
                <c:pt idx="2">
                  <c:v>75214660</c:v>
                </c:pt>
                <c:pt idx="3">
                  <c:v>75333739</c:v>
                </c:pt>
                <c:pt idx="4">
                  <c:v>75156855</c:v>
                </c:pt>
                <c:pt idx="5">
                  <c:v>75275929</c:v>
                </c:pt>
                <c:pt idx="6">
                  <c:v>77529675</c:v>
                </c:pt>
                <c:pt idx="7">
                  <c:v>78332633</c:v>
                </c:pt>
                <c:pt idx="8">
                  <c:v>77623723</c:v>
                </c:pt>
                <c:pt idx="9">
                  <c:v>76678422</c:v>
                </c:pt>
                <c:pt idx="10">
                  <c:v>76965831</c:v>
                </c:pt>
                <c:pt idx="11">
                  <c:v>77191407</c:v>
                </c:pt>
                <c:pt idx="12">
                  <c:v>77717891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35071416</c:v>
                </c:pt>
                <c:pt idx="1">
                  <c:v>35285779</c:v>
                </c:pt>
                <c:pt idx="2">
                  <c:v>33216750</c:v>
                </c:pt>
                <c:pt idx="3">
                  <c:v>33549323</c:v>
                </c:pt>
                <c:pt idx="4">
                  <c:v>33794992</c:v>
                </c:pt>
                <c:pt idx="5">
                  <c:v>34694416</c:v>
                </c:pt>
                <c:pt idx="6">
                  <c:v>34980108</c:v>
                </c:pt>
                <c:pt idx="7">
                  <c:v>35889208</c:v>
                </c:pt>
                <c:pt idx="8">
                  <c:v>35887801</c:v>
                </c:pt>
                <c:pt idx="9">
                  <c:v>35803106</c:v>
                </c:pt>
                <c:pt idx="10">
                  <c:v>35353996</c:v>
                </c:pt>
                <c:pt idx="11">
                  <c:v>35514083</c:v>
                </c:pt>
                <c:pt idx="12">
                  <c:v>36249858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69376"/>
        <c:axId val="258358016"/>
      </c:lineChart>
      <c:catAx>
        <c:axId val="2120693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8358016"/>
        <c:crosses val="autoZero"/>
        <c:auto val="1"/>
        <c:lblAlgn val="ctr"/>
        <c:lblOffset val="100"/>
        <c:noMultiLvlLbl val="0"/>
      </c:catAx>
      <c:valAx>
        <c:axId val="258358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12069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3441856354397</c:v>
                </c:pt>
                <c:pt idx="1">
                  <c:v>3545659061815</c:v>
                </c:pt>
                <c:pt idx="2">
                  <c:v>3486679371254</c:v>
                </c:pt>
                <c:pt idx="3">
                  <c:v>3537147552713</c:v>
                </c:pt>
                <c:pt idx="4">
                  <c:v>3533074078821</c:v>
                </c:pt>
                <c:pt idx="5">
                  <c:v>3551910376214</c:v>
                </c:pt>
                <c:pt idx="6">
                  <c:v>3541235096280</c:v>
                </c:pt>
                <c:pt idx="7">
                  <c:v>3575393407351</c:v>
                </c:pt>
                <c:pt idx="8">
                  <c:v>3563334577130</c:v>
                </c:pt>
                <c:pt idx="9">
                  <c:v>3559740541532</c:v>
                </c:pt>
                <c:pt idx="10">
                  <c:v>3551325543602</c:v>
                </c:pt>
                <c:pt idx="11">
                  <c:v>3585855502010</c:v>
                </c:pt>
                <c:pt idx="12">
                  <c:v>3644491736887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1021813927403</c:v>
                </c:pt>
                <c:pt idx="1">
                  <c:v>1009493405837</c:v>
                </c:pt>
                <c:pt idx="2">
                  <c:v>1010004732268</c:v>
                </c:pt>
                <c:pt idx="3">
                  <c:v>1005656768650</c:v>
                </c:pt>
                <c:pt idx="4">
                  <c:v>1001397122008</c:v>
                </c:pt>
                <c:pt idx="5">
                  <c:v>1016326365522</c:v>
                </c:pt>
                <c:pt idx="6">
                  <c:v>1023474554833</c:v>
                </c:pt>
                <c:pt idx="7">
                  <c:v>1048211316285</c:v>
                </c:pt>
                <c:pt idx="8">
                  <c:v>1046896246703</c:v>
                </c:pt>
                <c:pt idx="9">
                  <c:v>1047598397351</c:v>
                </c:pt>
                <c:pt idx="10">
                  <c:v>1028177677710</c:v>
                </c:pt>
                <c:pt idx="11">
                  <c:v>1030809515345</c:v>
                </c:pt>
                <c:pt idx="12">
                  <c:v>1061306926018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199520433194</c:v>
                </c:pt>
                <c:pt idx="1">
                  <c:v>197963712439</c:v>
                </c:pt>
                <c:pt idx="2">
                  <c:v>183530396831</c:v>
                </c:pt>
                <c:pt idx="3">
                  <c:v>193944108608</c:v>
                </c:pt>
                <c:pt idx="4">
                  <c:v>190524371514</c:v>
                </c:pt>
                <c:pt idx="5">
                  <c:v>186029051519</c:v>
                </c:pt>
                <c:pt idx="6">
                  <c:v>184898658218</c:v>
                </c:pt>
                <c:pt idx="7">
                  <c:v>185606081327</c:v>
                </c:pt>
                <c:pt idx="8">
                  <c:v>173565650985</c:v>
                </c:pt>
                <c:pt idx="9">
                  <c:v>176511326380</c:v>
                </c:pt>
                <c:pt idx="10">
                  <c:v>178752471869</c:v>
                </c:pt>
                <c:pt idx="11">
                  <c:v>211087709566</c:v>
                </c:pt>
                <c:pt idx="12">
                  <c:v>232650843217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268019329368</c:v>
                </c:pt>
                <c:pt idx="1">
                  <c:v>287676846396</c:v>
                </c:pt>
                <c:pt idx="2">
                  <c:v>265856172783</c:v>
                </c:pt>
                <c:pt idx="3">
                  <c:v>257312895904</c:v>
                </c:pt>
                <c:pt idx="4">
                  <c:v>256905704591</c:v>
                </c:pt>
                <c:pt idx="5">
                  <c:v>263200457389</c:v>
                </c:pt>
                <c:pt idx="6">
                  <c:v>253835275241</c:v>
                </c:pt>
                <c:pt idx="7">
                  <c:v>269072468761</c:v>
                </c:pt>
                <c:pt idx="8">
                  <c:v>269053937756</c:v>
                </c:pt>
                <c:pt idx="9">
                  <c:v>255436184996</c:v>
                </c:pt>
                <c:pt idx="10">
                  <c:v>257543981217</c:v>
                </c:pt>
                <c:pt idx="11">
                  <c:v>257299974514</c:v>
                </c:pt>
                <c:pt idx="12">
                  <c:v>262160555842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87424"/>
        <c:axId val="209674816"/>
      </c:lineChart>
      <c:catAx>
        <c:axId val="1476874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09674816"/>
        <c:crosses val="autoZero"/>
        <c:auto val="1"/>
        <c:lblAlgn val="ctr"/>
        <c:lblOffset val="100"/>
        <c:noMultiLvlLbl val="0"/>
      </c:catAx>
      <c:valAx>
        <c:axId val="209674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47687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19038</c:v>
                </c:pt>
                <c:pt idx="1">
                  <c:v>19546</c:v>
                </c:pt>
                <c:pt idx="2">
                  <c:v>19468</c:v>
                </c:pt>
                <c:pt idx="3">
                  <c:v>19544</c:v>
                </c:pt>
                <c:pt idx="4">
                  <c:v>19453</c:v>
                </c:pt>
                <c:pt idx="5">
                  <c:v>19354</c:v>
                </c:pt>
                <c:pt idx="6">
                  <c:v>18868</c:v>
                </c:pt>
                <c:pt idx="7">
                  <c:v>18754</c:v>
                </c:pt>
                <c:pt idx="8">
                  <c:v>18704</c:v>
                </c:pt>
                <c:pt idx="9">
                  <c:v>18646</c:v>
                </c:pt>
                <c:pt idx="10">
                  <c:v>18859</c:v>
                </c:pt>
                <c:pt idx="11">
                  <c:v>18969</c:v>
                </c:pt>
                <c:pt idx="12">
                  <c:v>19217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16265</c:v>
                </c:pt>
                <c:pt idx="1">
                  <c:v>16152</c:v>
                </c:pt>
                <c:pt idx="2">
                  <c:v>15948</c:v>
                </c:pt>
                <c:pt idx="3">
                  <c:v>15546</c:v>
                </c:pt>
                <c:pt idx="4">
                  <c:v>15341</c:v>
                </c:pt>
                <c:pt idx="5">
                  <c:v>15277</c:v>
                </c:pt>
                <c:pt idx="6">
                  <c:v>15021</c:v>
                </c:pt>
                <c:pt idx="7">
                  <c:v>15102</c:v>
                </c:pt>
                <c:pt idx="8">
                  <c:v>14980</c:v>
                </c:pt>
                <c:pt idx="9">
                  <c:v>14712</c:v>
                </c:pt>
                <c:pt idx="10">
                  <c:v>14897</c:v>
                </c:pt>
                <c:pt idx="11">
                  <c:v>14816</c:v>
                </c:pt>
                <c:pt idx="12">
                  <c:v>15394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2644</c:v>
                </c:pt>
                <c:pt idx="1">
                  <c:v>2594</c:v>
                </c:pt>
                <c:pt idx="2">
                  <c:v>2440</c:v>
                </c:pt>
                <c:pt idx="3">
                  <c:v>2574</c:v>
                </c:pt>
                <c:pt idx="4">
                  <c:v>2535</c:v>
                </c:pt>
                <c:pt idx="5">
                  <c:v>2471</c:v>
                </c:pt>
                <c:pt idx="6">
                  <c:v>2385</c:v>
                </c:pt>
                <c:pt idx="7">
                  <c:v>2369</c:v>
                </c:pt>
                <c:pt idx="8">
                  <c:v>2236</c:v>
                </c:pt>
                <c:pt idx="9">
                  <c:v>2302</c:v>
                </c:pt>
                <c:pt idx="10">
                  <c:v>2322</c:v>
                </c:pt>
                <c:pt idx="11">
                  <c:v>2735</c:v>
                </c:pt>
                <c:pt idx="12">
                  <c:v>2994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7642</c:v>
                </c:pt>
                <c:pt idx="1">
                  <c:v>8153</c:v>
                </c:pt>
                <c:pt idx="2">
                  <c:v>8004</c:v>
                </c:pt>
                <c:pt idx="3">
                  <c:v>7670</c:v>
                </c:pt>
                <c:pt idx="4">
                  <c:v>7602</c:v>
                </c:pt>
                <c:pt idx="5">
                  <c:v>7586</c:v>
                </c:pt>
                <c:pt idx="6">
                  <c:v>7257</c:v>
                </c:pt>
                <c:pt idx="7">
                  <c:v>7497</c:v>
                </c:pt>
                <c:pt idx="8">
                  <c:v>7497</c:v>
                </c:pt>
                <c:pt idx="9">
                  <c:v>7134</c:v>
                </c:pt>
                <c:pt idx="10">
                  <c:v>7285</c:v>
                </c:pt>
                <c:pt idx="11">
                  <c:v>7245</c:v>
                </c:pt>
                <c:pt idx="12">
                  <c:v>7232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68352"/>
        <c:axId val="209677120"/>
      </c:lineChart>
      <c:catAx>
        <c:axId val="2120683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09677120"/>
        <c:crosses val="autoZero"/>
        <c:auto val="1"/>
        <c:lblAlgn val="ctr"/>
        <c:lblOffset val="100"/>
        <c:noMultiLvlLbl val="0"/>
      </c:catAx>
      <c:valAx>
        <c:axId val="209677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12068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1.4200000000000001E-2</c:v>
                </c:pt>
                <c:pt idx="1">
                  <c:v>1.38E-2</c:v>
                </c:pt>
                <c:pt idx="2">
                  <c:v>1.4E-2</c:v>
                </c:pt>
                <c:pt idx="3">
                  <c:v>1.2699999999999999E-2</c:v>
                </c:pt>
                <c:pt idx="4">
                  <c:v>1.29E-2</c:v>
                </c:pt>
                <c:pt idx="5">
                  <c:v>1.4200000000000001E-2</c:v>
                </c:pt>
                <c:pt idx="6">
                  <c:v>1.3299999999999999E-2</c:v>
                </c:pt>
                <c:pt idx="7">
                  <c:v>1.3100000000000001E-2</c:v>
                </c:pt>
                <c:pt idx="8">
                  <c:v>1.3100000000000001E-2</c:v>
                </c:pt>
                <c:pt idx="9">
                  <c:v>1.23E-2</c:v>
                </c:pt>
                <c:pt idx="10">
                  <c:v>1.3299999999999999E-2</c:v>
                </c:pt>
                <c:pt idx="11">
                  <c:v>1.29E-2</c:v>
                </c:pt>
                <c:pt idx="12">
                  <c:v>1.2999999999999999E-2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5.4999999999999997E-3</c:v>
                </c:pt>
                <c:pt idx="1">
                  <c:v>5.5999999999999999E-3</c:v>
                </c:pt>
                <c:pt idx="2">
                  <c:v>5.4999999999999997E-3</c:v>
                </c:pt>
                <c:pt idx="3">
                  <c:v>5.5999999999999999E-3</c:v>
                </c:pt>
                <c:pt idx="4">
                  <c:v>5.5999999999999999E-3</c:v>
                </c:pt>
                <c:pt idx="5">
                  <c:v>5.7000000000000002E-3</c:v>
                </c:pt>
                <c:pt idx="6">
                  <c:v>5.4999999999999997E-3</c:v>
                </c:pt>
                <c:pt idx="7">
                  <c:v>5.7000000000000002E-3</c:v>
                </c:pt>
                <c:pt idx="8">
                  <c:v>5.5999999999999999E-3</c:v>
                </c:pt>
                <c:pt idx="9">
                  <c:v>5.5999999999999999E-3</c:v>
                </c:pt>
                <c:pt idx="10">
                  <c:v>5.7000000000000002E-3</c:v>
                </c:pt>
                <c:pt idx="11">
                  <c:v>5.7000000000000002E-3</c:v>
                </c:pt>
                <c:pt idx="12">
                  <c:v>5.7000000000000002E-3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8.8999999999999999E-3</c:v>
                </c:pt>
                <c:pt idx="1">
                  <c:v>8.5000000000000006E-3</c:v>
                </c:pt>
                <c:pt idx="2">
                  <c:v>9.1000000000000004E-3</c:v>
                </c:pt>
                <c:pt idx="3">
                  <c:v>7.1999999999999998E-3</c:v>
                </c:pt>
                <c:pt idx="4">
                  <c:v>7.3000000000000001E-3</c:v>
                </c:pt>
                <c:pt idx="5">
                  <c:v>8.6999999999999994E-3</c:v>
                </c:pt>
                <c:pt idx="6">
                  <c:v>7.7999999999999996E-3</c:v>
                </c:pt>
                <c:pt idx="7">
                  <c:v>7.6E-3</c:v>
                </c:pt>
                <c:pt idx="8">
                  <c:v>7.7000000000000002E-3</c:v>
                </c:pt>
                <c:pt idx="9">
                  <c:v>6.4999999999999997E-3</c:v>
                </c:pt>
                <c:pt idx="10">
                  <c:v>7.9000000000000008E-3</c:v>
                </c:pt>
                <c:pt idx="11">
                  <c:v>7.7999999999999996E-3</c:v>
                </c:pt>
                <c:pt idx="12">
                  <c:v>7.4999999999999997E-3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2.7000000000000001E-3</c:v>
                </c:pt>
                <c:pt idx="1">
                  <c:v>2.7000000000000001E-3</c:v>
                </c:pt>
                <c:pt idx="2">
                  <c:v>2.5999999999999999E-3</c:v>
                </c:pt>
                <c:pt idx="3">
                  <c:v>2.5999999999999999E-3</c:v>
                </c:pt>
                <c:pt idx="4">
                  <c:v>2.7000000000000001E-3</c:v>
                </c:pt>
                <c:pt idx="5">
                  <c:v>2.8999999999999998E-3</c:v>
                </c:pt>
                <c:pt idx="6">
                  <c:v>3.0000000000000001E-3</c:v>
                </c:pt>
                <c:pt idx="7">
                  <c:v>3.0999999999999999E-3</c:v>
                </c:pt>
                <c:pt idx="8">
                  <c:v>3.0999999999999999E-3</c:v>
                </c:pt>
                <c:pt idx="9">
                  <c:v>3.2000000000000002E-3</c:v>
                </c:pt>
                <c:pt idx="10">
                  <c:v>3.3E-3</c:v>
                </c:pt>
                <c:pt idx="11">
                  <c:v>3.3E-3</c:v>
                </c:pt>
                <c:pt idx="12">
                  <c:v>3.3E-3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69888"/>
        <c:axId val="209679424"/>
      </c:lineChart>
      <c:catAx>
        <c:axId val="212069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09679424"/>
        <c:crosses val="autoZero"/>
        <c:auto val="1"/>
        <c:lblAlgn val="ctr"/>
        <c:lblOffset val="100"/>
        <c:noMultiLvlLbl val="0"/>
      </c:catAx>
      <c:valAx>
        <c:axId val="209679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12069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8.5000000000000006E-3</c:v>
                </c:pt>
                <c:pt idx="1">
                  <c:v>8.3999999999999995E-3</c:v>
                </c:pt>
                <c:pt idx="2">
                  <c:v>7.9000000000000008E-3</c:v>
                </c:pt>
                <c:pt idx="3">
                  <c:v>8.6999999999999994E-3</c:v>
                </c:pt>
                <c:pt idx="4">
                  <c:v>7.7999999999999996E-3</c:v>
                </c:pt>
                <c:pt idx="5">
                  <c:v>8.2000000000000007E-3</c:v>
                </c:pt>
                <c:pt idx="6">
                  <c:v>8.3999999999999995E-3</c:v>
                </c:pt>
                <c:pt idx="7">
                  <c:v>8.5000000000000006E-3</c:v>
                </c:pt>
                <c:pt idx="8">
                  <c:v>8.8000000000000005E-3</c:v>
                </c:pt>
                <c:pt idx="9">
                  <c:v>8.6999999999999994E-3</c:v>
                </c:pt>
                <c:pt idx="10">
                  <c:v>9.4000000000000004E-3</c:v>
                </c:pt>
                <c:pt idx="11">
                  <c:v>9.4999999999999998E-3</c:v>
                </c:pt>
                <c:pt idx="12">
                  <c:v>1.15E-2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4.4000000000000003E-3</c:v>
                </c:pt>
                <c:pt idx="1">
                  <c:v>4.3E-3</c:v>
                </c:pt>
                <c:pt idx="2">
                  <c:v>4.4000000000000003E-3</c:v>
                </c:pt>
                <c:pt idx="3">
                  <c:v>4.4000000000000003E-3</c:v>
                </c:pt>
                <c:pt idx="4">
                  <c:v>4.4999999999999997E-3</c:v>
                </c:pt>
                <c:pt idx="5">
                  <c:v>4.5999999999999999E-3</c:v>
                </c:pt>
                <c:pt idx="6">
                  <c:v>4.7999999999999996E-3</c:v>
                </c:pt>
                <c:pt idx="7">
                  <c:v>4.7000000000000002E-3</c:v>
                </c:pt>
                <c:pt idx="8">
                  <c:v>5.0000000000000001E-3</c:v>
                </c:pt>
                <c:pt idx="9">
                  <c:v>4.8999999999999998E-3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6.6E-3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5.1000000000000004E-3</c:v>
                </c:pt>
                <c:pt idx="1">
                  <c:v>4.1000000000000003E-3</c:v>
                </c:pt>
                <c:pt idx="2">
                  <c:v>3.0999999999999999E-3</c:v>
                </c:pt>
                <c:pt idx="3">
                  <c:v>4.5999999999999999E-3</c:v>
                </c:pt>
                <c:pt idx="4">
                  <c:v>3.0999999999999999E-3</c:v>
                </c:pt>
                <c:pt idx="5">
                  <c:v>3.3E-3</c:v>
                </c:pt>
                <c:pt idx="6">
                  <c:v>3.3E-3</c:v>
                </c:pt>
                <c:pt idx="7">
                  <c:v>3.5000000000000001E-3</c:v>
                </c:pt>
                <c:pt idx="8">
                  <c:v>3.3999999999999998E-3</c:v>
                </c:pt>
                <c:pt idx="9">
                  <c:v>3.5999999999999999E-3</c:v>
                </c:pt>
                <c:pt idx="10">
                  <c:v>3.8999999999999998E-3</c:v>
                </c:pt>
                <c:pt idx="11">
                  <c:v>4.0000000000000001E-3</c:v>
                </c:pt>
                <c:pt idx="12">
                  <c:v>6.4999999999999997E-3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2.5000000000000001E-3</c:v>
                </c:pt>
                <c:pt idx="2">
                  <c:v>2.3999999999999998E-3</c:v>
                </c:pt>
                <c:pt idx="3">
                  <c:v>2.0999999999999999E-3</c:v>
                </c:pt>
                <c:pt idx="4">
                  <c:v>2.2000000000000001E-3</c:v>
                </c:pt>
                <c:pt idx="5">
                  <c:v>2.3999999999999998E-3</c:v>
                </c:pt>
                <c:pt idx="6">
                  <c:v>2.5999999999999999E-3</c:v>
                </c:pt>
                <c:pt idx="7">
                  <c:v>2.7000000000000001E-3</c:v>
                </c:pt>
                <c:pt idx="8">
                  <c:v>2.8999999999999998E-3</c:v>
                </c:pt>
                <c:pt idx="9">
                  <c:v>2.5999999999999999E-3</c:v>
                </c:pt>
                <c:pt idx="10">
                  <c:v>3.0999999999999999E-3</c:v>
                </c:pt>
                <c:pt idx="11">
                  <c:v>3.3E-3</c:v>
                </c:pt>
                <c:pt idx="12">
                  <c:v>3.2000000000000002E-3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014336"/>
        <c:axId val="209681728"/>
      </c:lineChart>
      <c:catAx>
        <c:axId val="24801433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09681728"/>
        <c:crosses val="autoZero"/>
        <c:auto val="1"/>
        <c:lblAlgn val="ctr"/>
        <c:lblOffset val="100"/>
        <c:noMultiLvlLbl val="0"/>
      </c:catAx>
      <c:valAx>
        <c:axId val="209681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48014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7.9000000000000008E-3</c:v>
                </c:pt>
                <c:pt idx="1">
                  <c:v>8.0999999999999996E-3</c:v>
                </c:pt>
                <c:pt idx="2">
                  <c:v>7.9000000000000008E-3</c:v>
                </c:pt>
                <c:pt idx="3">
                  <c:v>7.9000000000000008E-3</c:v>
                </c:pt>
                <c:pt idx="4">
                  <c:v>8.3999999999999995E-3</c:v>
                </c:pt>
                <c:pt idx="5">
                  <c:v>7.1999999999999998E-3</c:v>
                </c:pt>
                <c:pt idx="6">
                  <c:v>7.4999999999999997E-3</c:v>
                </c:pt>
                <c:pt idx="7">
                  <c:v>7.7000000000000002E-3</c:v>
                </c:pt>
                <c:pt idx="8">
                  <c:v>7.4000000000000003E-3</c:v>
                </c:pt>
                <c:pt idx="9">
                  <c:v>7.6E-3</c:v>
                </c:pt>
                <c:pt idx="10">
                  <c:v>7.7000000000000002E-3</c:v>
                </c:pt>
                <c:pt idx="11">
                  <c:v>7.7000000000000002E-3</c:v>
                </c:pt>
                <c:pt idx="12">
                  <c:v>7.7999999999999996E-3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4.1999999999999997E-3</c:v>
                </c:pt>
                <c:pt idx="1">
                  <c:v>4.5999999999999999E-3</c:v>
                </c:pt>
                <c:pt idx="2">
                  <c:v>4.4000000000000003E-3</c:v>
                </c:pt>
                <c:pt idx="3">
                  <c:v>4.4999999999999997E-3</c:v>
                </c:pt>
                <c:pt idx="4">
                  <c:v>4.1000000000000003E-3</c:v>
                </c:pt>
                <c:pt idx="5">
                  <c:v>4.0000000000000001E-3</c:v>
                </c:pt>
                <c:pt idx="6">
                  <c:v>4.1000000000000003E-3</c:v>
                </c:pt>
                <c:pt idx="7">
                  <c:v>4.3E-3</c:v>
                </c:pt>
                <c:pt idx="8">
                  <c:v>4.3E-3</c:v>
                </c:pt>
                <c:pt idx="9">
                  <c:v>4.3E-3</c:v>
                </c:pt>
                <c:pt idx="10">
                  <c:v>4.3E-3</c:v>
                </c:pt>
                <c:pt idx="11">
                  <c:v>4.4000000000000003E-3</c:v>
                </c:pt>
                <c:pt idx="12">
                  <c:v>4.3E-3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3.8E-3</c:v>
                </c:pt>
                <c:pt idx="1">
                  <c:v>4.8999999999999998E-3</c:v>
                </c:pt>
                <c:pt idx="2">
                  <c:v>3.5999999999999999E-3</c:v>
                </c:pt>
                <c:pt idx="3">
                  <c:v>3.5999999999999999E-3</c:v>
                </c:pt>
                <c:pt idx="4">
                  <c:v>4.8999999999999998E-3</c:v>
                </c:pt>
                <c:pt idx="5">
                  <c:v>3.3E-3</c:v>
                </c:pt>
                <c:pt idx="6">
                  <c:v>3.5999999999999999E-3</c:v>
                </c:pt>
                <c:pt idx="7">
                  <c:v>3.5000000000000001E-3</c:v>
                </c:pt>
                <c:pt idx="8">
                  <c:v>3.2000000000000002E-3</c:v>
                </c:pt>
                <c:pt idx="9">
                  <c:v>3.2000000000000002E-3</c:v>
                </c:pt>
                <c:pt idx="10">
                  <c:v>3.3999999999999998E-3</c:v>
                </c:pt>
                <c:pt idx="11">
                  <c:v>3.3E-3</c:v>
                </c:pt>
                <c:pt idx="12">
                  <c:v>3.3999999999999998E-3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2.3999999999999998E-3</c:v>
                </c:pt>
                <c:pt idx="2">
                  <c:v>2.3999999999999998E-3</c:v>
                </c:pt>
                <c:pt idx="3">
                  <c:v>2.3E-3</c:v>
                </c:pt>
                <c:pt idx="4">
                  <c:v>2.2000000000000001E-3</c:v>
                </c:pt>
                <c:pt idx="5">
                  <c:v>2.3E-3</c:v>
                </c:pt>
                <c:pt idx="6">
                  <c:v>2.3999999999999998E-3</c:v>
                </c:pt>
                <c:pt idx="7">
                  <c:v>2.7000000000000001E-3</c:v>
                </c:pt>
                <c:pt idx="8">
                  <c:v>2.5000000000000001E-3</c:v>
                </c:pt>
                <c:pt idx="9">
                  <c:v>2.7000000000000001E-3</c:v>
                </c:pt>
                <c:pt idx="10">
                  <c:v>2.8999999999999998E-3</c:v>
                </c:pt>
                <c:pt idx="11">
                  <c:v>2.8999999999999998E-3</c:v>
                </c:pt>
                <c:pt idx="12">
                  <c:v>3.0999999999999999E-3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015872"/>
        <c:axId val="229705408"/>
      </c:lineChart>
      <c:catAx>
        <c:axId val="2480158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705408"/>
        <c:crosses val="autoZero"/>
        <c:auto val="1"/>
        <c:lblAlgn val="ctr"/>
        <c:lblOffset val="100"/>
        <c:noMultiLvlLbl val="0"/>
      </c:catAx>
      <c:valAx>
        <c:axId val="229705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480158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4.1000000000000003E-3</c:v>
                </c:pt>
                <c:pt idx="1">
                  <c:v>4.1000000000000003E-3</c:v>
                </c:pt>
                <c:pt idx="2">
                  <c:v>4.5999999999999999E-3</c:v>
                </c:pt>
                <c:pt idx="3">
                  <c:v>4.3E-3</c:v>
                </c:pt>
                <c:pt idx="4">
                  <c:v>4.1000000000000003E-3</c:v>
                </c:pt>
                <c:pt idx="5">
                  <c:v>5.0000000000000001E-3</c:v>
                </c:pt>
                <c:pt idx="6">
                  <c:v>3.8E-3</c:v>
                </c:pt>
                <c:pt idx="7">
                  <c:v>4.1999999999999997E-3</c:v>
                </c:pt>
                <c:pt idx="8">
                  <c:v>4.4999999999999997E-3</c:v>
                </c:pt>
                <c:pt idx="9">
                  <c:v>4.4000000000000003E-3</c:v>
                </c:pt>
                <c:pt idx="10">
                  <c:v>4.7000000000000002E-3</c:v>
                </c:pt>
                <c:pt idx="11">
                  <c:v>4.4999999999999997E-3</c:v>
                </c:pt>
                <c:pt idx="12">
                  <c:v>4.5999999999999999E-3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2.8999999999999998E-3</c:v>
                </c:pt>
                <c:pt idx="1">
                  <c:v>2.8999999999999998E-3</c:v>
                </c:pt>
                <c:pt idx="2">
                  <c:v>3.0999999999999999E-3</c:v>
                </c:pt>
                <c:pt idx="3">
                  <c:v>3.0000000000000001E-3</c:v>
                </c:pt>
                <c:pt idx="4">
                  <c:v>2.8999999999999998E-3</c:v>
                </c:pt>
                <c:pt idx="5">
                  <c:v>2.8999999999999998E-3</c:v>
                </c:pt>
                <c:pt idx="6">
                  <c:v>2.8E-3</c:v>
                </c:pt>
                <c:pt idx="7">
                  <c:v>3.2000000000000002E-3</c:v>
                </c:pt>
                <c:pt idx="8">
                  <c:v>3.3999999999999998E-3</c:v>
                </c:pt>
                <c:pt idx="9">
                  <c:v>3.2000000000000002E-3</c:v>
                </c:pt>
                <c:pt idx="10">
                  <c:v>3.5000000000000001E-3</c:v>
                </c:pt>
                <c:pt idx="11">
                  <c:v>3.3E-3</c:v>
                </c:pt>
                <c:pt idx="12">
                  <c:v>3.3E-3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1.1000000000000001E-3</c:v>
                </c:pt>
                <c:pt idx="1">
                  <c:v>1E-3</c:v>
                </c:pt>
                <c:pt idx="2">
                  <c:v>2.8999999999999998E-3</c:v>
                </c:pt>
                <c:pt idx="3">
                  <c:v>1E-3</c:v>
                </c:pt>
                <c:pt idx="4">
                  <c:v>8.9999999999999998E-4</c:v>
                </c:pt>
                <c:pt idx="5">
                  <c:v>2.2000000000000001E-3</c:v>
                </c:pt>
                <c:pt idx="6">
                  <c:v>6.9999999999999999E-4</c:v>
                </c:pt>
                <c:pt idx="7">
                  <c:v>8.0000000000000004E-4</c:v>
                </c:pt>
                <c:pt idx="8">
                  <c:v>8.0000000000000004E-4</c:v>
                </c:pt>
                <c:pt idx="9">
                  <c:v>8.0000000000000004E-4</c:v>
                </c:pt>
                <c:pt idx="10">
                  <c:v>8.0000000000000004E-4</c:v>
                </c:pt>
                <c:pt idx="11">
                  <c:v>8.0000000000000004E-4</c:v>
                </c:pt>
                <c:pt idx="12">
                  <c:v>8.0000000000000004E-4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1.6000000000000001E-3</c:v>
                </c:pt>
                <c:pt idx="1">
                  <c:v>1.6999999999999999E-3</c:v>
                </c:pt>
                <c:pt idx="2">
                  <c:v>1.6000000000000001E-3</c:v>
                </c:pt>
                <c:pt idx="3">
                  <c:v>1.8E-3</c:v>
                </c:pt>
                <c:pt idx="4">
                  <c:v>1.6999999999999999E-3</c:v>
                </c:pt>
                <c:pt idx="5">
                  <c:v>1.6999999999999999E-3</c:v>
                </c:pt>
                <c:pt idx="6">
                  <c:v>1.6999999999999999E-3</c:v>
                </c:pt>
                <c:pt idx="7">
                  <c:v>1.9E-3</c:v>
                </c:pt>
                <c:pt idx="8">
                  <c:v>2.0999999999999999E-3</c:v>
                </c:pt>
                <c:pt idx="9">
                  <c:v>2E-3</c:v>
                </c:pt>
                <c:pt idx="10">
                  <c:v>2.2000000000000001E-3</c:v>
                </c:pt>
                <c:pt idx="11">
                  <c:v>2.3E-3</c:v>
                </c:pt>
                <c:pt idx="12">
                  <c:v>2.3E-3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471616"/>
        <c:axId val="229707712"/>
      </c:lineChart>
      <c:catAx>
        <c:axId val="255471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707712"/>
        <c:crosses val="autoZero"/>
        <c:auto val="1"/>
        <c:lblAlgn val="ctr"/>
        <c:lblOffset val="100"/>
        <c:noMultiLvlLbl val="0"/>
      </c:catAx>
      <c:valAx>
        <c:axId val="229707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5471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0.27439999999999998</c:v>
                </c:pt>
                <c:pt idx="1">
                  <c:v>0.27200000000000002</c:v>
                </c:pt>
                <c:pt idx="2">
                  <c:v>0.26019999999999999</c:v>
                </c:pt>
                <c:pt idx="3">
                  <c:v>0.2611</c:v>
                </c:pt>
                <c:pt idx="4">
                  <c:v>0.2555</c:v>
                </c:pt>
                <c:pt idx="5">
                  <c:v>0.25850000000000001</c:v>
                </c:pt>
                <c:pt idx="6">
                  <c:v>0.25540000000000002</c:v>
                </c:pt>
                <c:pt idx="7">
                  <c:v>0.2586</c:v>
                </c:pt>
                <c:pt idx="8">
                  <c:v>0.25009999999999999</c:v>
                </c:pt>
                <c:pt idx="9">
                  <c:v>0.24890000000000001</c:v>
                </c:pt>
                <c:pt idx="10">
                  <c:v>0.25180000000000002</c:v>
                </c:pt>
                <c:pt idx="11">
                  <c:v>0.25319999999999998</c:v>
                </c:pt>
                <c:pt idx="12">
                  <c:v>0.25369999999999998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0.1547</c:v>
                </c:pt>
                <c:pt idx="1">
                  <c:v>0.1474</c:v>
                </c:pt>
                <c:pt idx="2">
                  <c:v>0.14460000000000001</c:v>
                </c:pt>
                <c:pt idx="3">
                  <c:v>0.14219999999999999</c:v>
                </c:pt>
                <c:pt idx="4">
                  <c:v>0.14169999999999999</c:v>
                </c:pt>
                <c:pt idx="5">
                  <c:v>0.14280000000000001</c:v>
                </c:pt>
                <c:pt idx="6">
                  <c:v>0.14230000000000001</c:v>
                </c:pt>
                <c:pt idx="7">
                  <c:v>0.14369999999999999</c:v>
                </c:pt>
                <c:pt idx="8">
                  <c:v>0.14249999999999999</c:v>
                </c:pt>
                <c:pt idx="9">
                  <c:v>0.14399999999999999</c:v>
                </c:pt>
                <c:pt idx="10">
                  <c:v>0.14480000000000001</c:v>
                </c:pt>
                <c:pt idx="11">
                  <c:v>0.1462</c:v>
                </c:pt>
                <c:pt idx="12">
                  <c:v>0.1484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9.0899999999999995E-2</c:v>
                </c:pt>
                <c:pt idx="1">
                  <c:v>9.4799999999999995E-2</c:v>
                </c:pt>
                <c:pt idx="2">
                  <c:v>8.5400000000000004E-2</c:v>
                </c:pt>
                <c:pt idx="3">
                  <c:v>9.1200000000000003E-2</c:v>
                </c:pt>
                <c:pt idx="4">
                  <c:v>8.5699999999999998E-2</c:v>
                </c:pt>
                <c:pt idx="5">
                  <c:v>8.8599999999999998E-2</c:v>
                </c:pt>
                <c:pt idx="6">
                  <c:v>8.6900000000000005E-2</c:v>
                </c:pt>
                <c:pt idx="7">
                  <c:v>8.8999999999999996E-2</c:v>
                </c:pt>
                <c:pt idx="8">
                  <c:v>0.08</c:v>
                </c:pt>
                <c:pt idx="9">
                  <c:v>7.5999999999999998E-2</c:v>
                </c:pt>
                <c:pt idx="10">
                  <c:v>7.9600000000000004E-2</c:v>
                </c:pt>
                <c:pt idx="11">
                  <c:v>8.09E-2</c:v>
                </c:pt>
                <c:pt idx="12">
                  <c:v>7.7799999999999994E-2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0.1009</c:v>
                </c:pt>
                <c:pt idx="1">
                  <c:v>9.7900000000000001E-2</c:v>
                </c:pt>
                <c:pt idx="2">
                  <c:v>9.3100000000000002E-2</c:v>
                </c:pt>
                <c:pt idx="3">
                  <c:v>9.0800000000000006E-2</c:v>
                </c:pt>
                <c:pt idx="4">
                  <c:v>9.01E-2</c:v>
                </c:pt>
                <c:pt idx="5">
                  <c:v>9.06E-2</c:v>
                </c:pt>
                <c:pt idx="6">
                  <c:v>8.9700000000000002E-2</c:v>
                </c:pt>
                <c:pt idx="7">
                  <c:v>9.0200000000000002E-2</c:v>
                </c:pt>
                <c:pt idx="8">
                  <c:v>8.8200000000000001E-2</c:v>
                </c:pt>
                <c:pt idx="9">
                  <c:v>8.8499999999999995E-2</c:v>
                </c:pt>
                <c:pt idx="10">
                  <c:v>8.7599999999999997E-2</c:v>
                </c:pt>
                <c:pt idx="11">
                  <c:v>8.6499999999999994E-2</c:v>
                </c:pt>
                <c:pt idx="12">
                  <c:v>8.8800000000000004E-2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472640"/>
        <c:axId val="229710016"/>
      </c:lineChart>
      <c:catAx>
        <c:axId val="2554726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710016"/>
        <c:crosses val="autoZero"/>
        <c:auto val="1"/>
        <c:lblAlgn val="ctr"/>
        <c:lblOffset val="100"/>
        <c:noMultiLvlLbl val="0"/>
      </c:catAx>
      <c:valAx>
        <c:axId val="229710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5472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0.69090000000000007</c:v>
                </c:pt>
                <c:pt idx="1">
                  <c:v>0.69359999999999999</c:v>
                </c:pt>
                <c:pt idx="2">
                  <c:v>0.70539999999999992</c:v>
                </c:pt>
                <c:pt idx="3">
                  <c:v>0.70529999999999993</c:v>
                </c:pt>
                <c:pt idx="4">
                  <c:v>0.71130000000000004</c:v>
                </c:pt>
                <c:pt idx="5">
                  <c:v>0.70690000000000008</c:v>
                </c:pt>
                <c:pt idx="6">
                  <c:v>0.71160000000000001</c:v>
                </c:pt>
                <c:pt idx="7">
                  <c:v>0.70789999999999997</c:v>
                </c:pt>
                <c:pt idx="8">
                  <c:v>0.71610000000000007</c:v>
                </c:pt>
                <c:pt idx="9">
                  <c:v>0.71809999999999996</c:v>
                </c:pt>
                <c:pt idx="10">
                  <c:v>0.71309999999999996</c:v>
                </c:pt>
                <c:pt idx="11">
                  <c:v>0.71220000000000006</c:v>
                </c:pt>
                <c:pt idx="12">
                  <c:v>0.70940000000000003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0.82830000000000004</c:v>
                </c:pt>
                <c:pt idx="1">
                  <c:v>0.83519999999999994</c:v>
                </c:pt>
                <c:pt idx="2">
                  <c:v>0.83800000000000008</c:v>
                </c:pt>
                <c:pt idx="3">
                  <c:v>0.84030000000000005</c:v>
                </c:pt>
                <c:pt idx="4">
                  <c:v>0.84119999999999995</c:v>
                </c:pt>
                <c:pt idx="5">
                  <c:v>0.83999999999999986</c:v>
                </c:pt>
                <c:pt idx="6">
                  <c:v>0.84050000000000002</c:v>
                </c:pt>
                <c:pt idx="7">
                  <c:v>0.83840000000000003</c:v>
                </c:pt>
                <c:pt idx="8">
                  <c:v>0.83920000000000006</c:v>
                </c:pt>
                <c:pt idx="9">
                  <c:v>0.83799999999999997</c:v>
                </c:pt>
                <c:pt idx="10">
                  <c:v>0.8367</c:v>
                </c:pt>
                <c:pt idx="11">
                  <c:v>0.83540000000000003</c:v>
                </c:pt>
                <c:pt idx="12">
                  <c:v>0.83169999999999999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0.89019999999999999</c:v>
                </c:pt>
                <c:pt idx="1">
                  <c:v>0.88670000000000004</c:v>
                </c:pt>
                <c:pt idx="2">
                  <c:v>0.89589999999999992</c:v>
                </c:pt>
                <c:pt idx="3">
                  <c:v>0.89239999999999986</c:v>
                </c:pt>
                <c:pt idx="4">
                  <c:v>0.89810000000000001</c:v>
                </c:pt>
                <c:pt idx="5">
                  <c:v>0.89390000000000003</c:v>
                </c:pt>
                <c:pt idx="6">
                  <c:v>0.89769999999999994</c:v>
                </c:pt>
                <c:pt idx="7">
                  <c:v>0.89560000000000006</c:v>
                </c:pt>
                <c:pt idx="8">
                  <c:v>0.90490000000000004</c:v>
                </c:pt>
                <c:pt idx="9">
                  <c:v>0.90990000000000004</c:v>
                </c:pt>
                <c:pt idx="10">
                  <c:v>0.90439999999999998</c:v>
                </c:pt>
                <c:pt idx="11">
                  <c:v>0.9032</c:v>
                </c:pt>
                <c:pt idx="12">
                  <c:v>0.90400000000000014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0.88980000000000004</c:v>
                </c:pt>
                <c:pt idx="1">
                  <c:v>0.89280000000000004</c:v>
                </c:pt>
                <c:pt idx="2">
                  <c:v>0.89790000000000003</c:v>
                </c:pt>
                <c:pt idx="3">
                  <c:v>0.90039999999999998</c:v>
                </c:pt>
                <c:pt idx="4">
                  <c:v>0.90110000000000001</c:v>
                </c:pt>
                <c:pt idx="5">
                  <c:v>0.90010000000000001</c:v>
                </c:pt>
                <c:pt idx="6">
                  <c:v>0.90059999999999996</c:v>
                </c:pt>
                <c:pt idx="7">
                  <c:v>0.89939999999999998</c:v>
                </c:pt>
                <c:pt idx="8">
                  <c:v>0.9012</c:v>
                </c:pt>
                <c:pt idx="9">
                  <c:v>0.90099999999999991</c:v>
                </c:pt>
                <c:pt idx="10">
                  <c:v>0.90090000000000003</c:v>
                </c:pt>
                <c:pt idx="11">
                  <c:v>0.90170000000000006</c:v>
                </c:pt>
                <c:pt idx="12">
                  <c:v>0.8993000000000001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65824"/>
        <c:axId val="234627648"/>
      </c:lineChart>
      <c:catAx>
        <c:axId val="2555658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4627648"/>
        <c:crosses val="autoZero"/>
        <c:auto val="1"/>
        <c:lblAlgn val="ctr"/>
        <c:lblOffset val="100"/>
        <c:noMultiLvlLbl val="0"/>
      </c:catAx>
      <c:valAx>
        <c:axId val="234627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5565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128.82</c:v>
                </c:pt>
                <c:pt idx="1">
                  <c:v>128.13</c:v>
                </c:pt>
                <c:pt idx="2">
                  <c:v>139.55000000000001</c:v>
                </c:pt>
                <c:pt idx="3">
                  <c:v>136.53</c:v>
                </c:pt>
                <c:pt idx="4">
                  <c:v>147.12</c:v>
                </c:pt>
                <c:pt idx="5">
                  <c:v>139.36000000000001</c:v>
                </c:pt>
                <c:pt idx="6">
                  <c:v>142.79</c:v>
                </c:pt>
                <c:pt idx="7">
                  <c:v>141.77000000000001</c:v>
                </c:pt>
                <c:pt idx="8">
                  <c:v>135.32</c:v>
                </c:pt>
                <c:pt idx="9">
                  <c:v>144.13999999999999</c:v>
                </c:pt>
                <c:pt idx="10">
                  <c:v>130.41999999999999</c:v>
                </c:pt>
                <c:pt idx="11">
                  <c:v>125.17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131.36000000000001</c:v>
                </c:pt>
                <c:pt idx="1">
                  <c:v>132.91</c:v>
                </c:pt>
                <c:pt idx="2">
                  <c:v>135.81</c:v>
                </c:pt>
                <c:pt idx="3">
                  <c:v>95.02</c:v>
                </c:pt>
                <c:pt idx="4">
                  <c:v>96.66</c:v>
                </c:pt>
                <c:pt idx="5">
                  <c:v>112.47</c:v>
                </c:pt>
                <c:pt idx="6">
                  <c:v>122.23</c:v>
                </c:pt>
                <c:pt idx="7">
                  <c:v>125.5</c:v>
                </c:pt>
                <c:pt idx="8">
                  <c:v>127.79</c:v>
                </c:pt>
                <c:pt idx="9">
                  <c:v>135.53</c:v>
                </c:pt>
                <c:pt idx="10">
                  <c:v>123.02</c:v>
                </c:pt>
                <c:pt idx="11">
                  <c:v>121.73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117.09</c:v>
                </c:pt>
                <c:pt idx="1">
                  <c:v>119.54</c:v>
                </c:pt>
                <c:pt idx="2">
                  <c:v>145.19</c:v>
                </c:pt>
                <c:pt idx="3">
                  <c:v>138.31</c:v>
                </c:pt>
                <c:pt idx="4">
                  <c:v>141.22</c:v>
                </c:pt>
                <c:pt idx="5">
                  <c:v>139.71</c:v>
                </c:pt>
                <c:pt idx="6">
                  <c:v>134.74</c:v>
                </c:pt>
                <c:pt idx="7">
                  <c:v>136.25</c:v>
                </c:pt>
                <c:pt idx="8">
                  <c:v>135.34</c:v>
                </c:pt>
                <c:pt idx="9">
                  <c:v>141.15</c:v>
                </c:pt>
                <c:pt idx="10">
                  <c:v>135.65</c:v>
                </c:pt>
                <c:pt idx="11">
                  <c:v>136.71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126.08</c:v>
                </c:pt>
                <c:pt idx="1">
                  <c:v>126.27</c:v>
                </c:pt>
                <c:pt idx="2">
                  <c:v>150.97</c:v>
                </c:pt>
                <c:pt idx="3">
                  <c:v>141.93</c:v>
                </c:pt>
                <c:pt idx="4">
                  <c:v>153.9</c:v>
                </c:pt>
                <c:pt idx="5">
                  <c:v>148.68</c:v>
                </c:pt>
                <c:pt idx="6">
                  <c:v>140.21</c:v>
                </c:pt>
                <c:pt idx="7">
                  <c:v>149.22999999999999</c:v>
                </c:pt>
                <c:pt idx="8">
                  <c:v>143.1</c:v>
                </c:pt>
                <c:pt idx="9">
                  <c:v>146.63</c:v>
                </c:pt>
                <c:pt idx="10">
                  <c:v>139.57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246272"/>
        <c:axId val="234629952"/>
      </c:lineChart>
      <c:catAx>
        <c:axId val="25624627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4629952"/>
        <c:crosses val="autoZero"/>
        <c:auto val="1"/>
        <c:lblAlgn val="ctr"/>
        <c:lblOffset val="100"/>
        <c:noMultiLvlLbl val="0"/>
      </c:catAx>
      <c:valAx>
        <c:axId val="234629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6246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71.33</c:v>
                </c:pt>
                <c:pt idx="1">
                  <c:v>67.930000000000007</c:v>
                </c:pt>
                <c:pt idx="2">
                  <c:v>72.33</c:v>
                </c:pt>
                <c:pt idx="3">
                  <c:v>69.78</c:v>
                </c:pt>
                <c:pt idx="4">
                  <c:v>73.209999999999994</c:v>
                </c:pt>
                <c:pt idx="5">
                  <c:v>69.739999999999995</c:v>
                </c:pt>
                <c:pt idx="6">
                  <c:v>72.69</c:v>
                </c:pt>
                <c:pt idx="7">
                  <c:v>71.650000000000006</c:v>
                </c:pt>
                <c:pt idx="8">
                  <c:v>67</c:v>
                </c:pt>
                <c:pt idx="9">
                  <c:v>72.209999999999994</c:v>
                </c:pt>
                <c:pt idx="10">
                  <c:v>66.77</c:v>
                </c:pt>
                <c:pt idx="11">
                  <c:v>63.21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67.44</c:v>
                </c:pt>
                <c:pt idx="1">
                  <c:v>64.260000000000005</c:v>
                </c:pt>
                <c:pt idx="2">
                  <c:v>62.63</c:v>
                </c:pt>
                <c:pt idx="3">
                  <c:v>44.19</c:v>
                </c:pt>
                <c:pt idx="4">
                  <c:v>45</c:v>
                </c:pt>
                <c:pt idx="5">
                  <c:v>51.88</c:v>
                </c:pt>
                <c:pt idx="6">
                  <c:v>57.58</c:v>
                </c:pt>
                <c:pt idx="7">
                  <c:v>57.93</c:v>
                </c:pt>
                <c:pt idx="8">
                  <c:v>59.21</c:v>
                </c:pt>
                <c:pt idx="9">
                  <c:v>63.18</c:v>
                </c:pt>
                <c:pt idx="10">
                  <c:v>57.99</c:v>
                </c:pt>
                <c:pt idx="11">
                  <c:v>57.91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54.55</c:v>
                </c:pt>
                <c:pt idx="1">
                  <c:v>54.83</c:v>
                </c:pt>
                <c:pt idx="2">
                  <c:v>64.42</c:v>
                </c:pt>
                <c:pt idx="3">
                  <c:v>60.49</c:v>
                </c:pt>
                <c:pt idx="4">
                  <c:v>60.98</c:v>
                </c:pt>
                <c:pt idx="5">
                  <c:v>62.88</c:v>
                </c:pt>
                <c:pt idx="6">
                  <c:v>62.09</c:v>
                </c:pt>
                <c:pt idx="7">
                  <c:v>62.15</c:v>
                </c:pt>
                <c:pt idx="8">
                  <c:v>62.12</c:v>
                </c:pt>
                <c:pt idx="9">
                  <c:v>64.22</c:v>
                </c:pt>
                <c:pt idx="10">
                  <c:v>63.83</c:v>
                </c:pt>
                <c:pt idx="11">
                  <c:v>63.85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58.93</c:v>
                </c:pt>
                <c:pt idx="1">
                  <c:v>57.91</c:v>
                </c:pt>
                <c:pt idx="2">
                  <c:v>65.98</c:v>
                </c:pt>
                <c:pt idx="3">
                  <c:v>61.02</c:v>
                </c:pt>
                <c:pt idx="4">
                  <c:v>65.03</c:v>
                </c:pt>
                <c:pt idx="5">
                  <c:v>64.34</c:v>
                </c:pt>
                <c:pt idx="6">
                  <c:v>61.41</c:v>
                </c:pt>
                <c:pt idx="7">
                  <c:v>66.489999999999995</c:v>
                </c:pt>
                <c:pt idx="8">
                  <c:v>63.54</c:v>
                </c:pt>
                <c:pt idx="9">
                  <c:v>65.39</c:v>
                </c:pt>
                <c:pt idx="10">
                  <c:v>63.35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8816"/>
        <c:axId val="234632256"/>
      </c:lineChart>
      <c:catAx>
        <c:axId val="1641881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4632256"/>
        <c:crosses val="autoZero"/>
        <c:auto val="1"/>
        <c:lblAlgn val="ctr"/>
        <c:lblOffset val="100"/>
        <c:noMultiLvlLbl val="0"/>
      </c:catAx>
      <c:valAx>
        <c:axId val="234632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4188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13.34</c:v>
                </c:pt>
                <c:pt idx="1">
                  <c:v>14.3</c:v>
                </c:pt>
                <c:pt idx="2">
                  <c:v>15.94</c:v>
                </c:pt>
                <c:pt idx="3">
                  <c:v>16.329999999999998</c:v>
                </c:pt>
                <c:pt idx="4">
                  <c:v>18.97</c:v>
                </c:pt>
                <c:pt idx="5">
                  <c:v>17.61</c:v>
                </c:pt>
                <c:pt idx="6">
                  <c:v>18</c:v>
                </c:pt>
                <c:pt idx="7">
                  <c:v>18.329999999999998</c:v>
                </c:pt>
                <c:pt idx="8">
                  <c:v>17.25</c:v>
                </c:pt>
                <c:pt idx="9">
                  <c:v>18.010000000000002</c:v>
                </c:pt>
                <c:pt idx="10">
                  <c:v>15.03</c:v>
                </c:pt>
                <c:pt idx="11">
                  <c:v>14.79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14.99</c:v>
                </c:pt>
                <c:pt idx="1">
                  <c:v>16.64</c:v>
                </c:pt>
                <c:pt idx="2">
                  <c:v>18.7</c:v>
                </c:pt>
                <c:pt idx="3">
                  <c:v>13.3</c:v>
                </c:pt>
                <c:pt idx="4">
                  <c:v>14.13</c:v>
                </c:pt>
                <c:pt idx="5">
                  <c:v>16.86</c:v>
                </c:pt>
                <c:pt idx="6">
                  <c:v>17.79</c:v>
                </c:pt>
                <c:pt idx="7">
                  <c:v>18.32</c:v>
                </c:pt>
                <c:pt idx="8">
                  <c:v>18.739999999999998</c:v>
                </c:pt>
                <c:pt idx="9">
                  <c:v>19.3</c:v>
                </c:pt>
                <c:pt idx="10">
                  <c:v>16.95</c:v>
                </c:pt>
                <c:pt idx="11">
                  <c:v>16.18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15.9</c:v>
                </c:pt>
                <c:pt idx="1">
                  <c:v>16.79</c:v>
                </c:pt>
                <c:pt idx="2">
                  <c:v>21.91</c:v>
                </c:pt>
                <c:pt idx="3">
                  <c:v>21.43</c:v>
                </c:pt>
                <c:pt idx="4">
                  <c:v>21.8</c:v>
                </c:pt>
                <c:pt idx="5">
                  <c:v>20.84</c:v>
                </c:pt>
                <c:pt idx="6">
                  <c:v>19.829999999999998</c:v>
                </c:pt>
                <c:pt idx="7">
                  <c:v>19.84</c:v>
                </c:pt>
                <c:pt idx="8">
                  <c:v>19.28</c:v>
                </c:pt>
                <c:pt idx="9">
                  <c:v>19.989999999999998</c:v>
                </c:pt>
                <c:pt idx="10">
                  <c:v>18.399999999999999</c:v>
                </c:pt>
                <c:pt idx="11">
                  <c:v>18.23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16.079999999999998</c:v>
                </c:pt>
                <c:pt idx="1">
                  <c:v>16.66</c:v>
                </c:pt>
                <c:pt idx="2">
                  <c:v>22.16</c:v>
                </c:pt>
                <c:pt idx="3">
                  <c:v>21.68</c:v>
                </c:pt>
                <c:pt idx="4">
                  <c:v>24.71</c:v>
                </c:pt>
                <c:pt idx="5">
                  <c:v>23.34</c:v>
                </c:pt>
                <c:pt idx="6">
                  <c:v>21.4</c:v>
                </c:pt>
                <c:pt idx="7">
                  <c:v>23.15</c:v>
                </c:pt>
                <c:pt idx="8">
                  <c:v>21.61</c:v>
                </c:pt>
                <c:pt idx="9">
                  <c:v>21.57</c:v>
                </c:pt>
                <c:pt idx="10">
                  <c:v>19.84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1824"/>
        <c:axId val="234634560"/>
      </c:lineChart>
      <c:catAx>
        <c:axId val="1646182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4634560"/>
        <c:crosses val="autoZero"/>
        <c:auto val="1"/>
        <c:lblAlgn val="ctr"/>
        <c:lblOffset val="100"/>
        <c:noMultiLvlLbl val="0"/>
      </c:catAx>
      <c:valAx>
        <c:axId val="234634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461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2.8</c:v>
                </c:pt>
                <c:pt idx="1">
                  <c:v>3.35</c:v>
                </c:pt>
                <c:pt idx="2">
                  <c:v>3.55</c:v>
                </c:pt>
                <c:pt idx="3">
                  <c:v>3.43</c:v>
                </c:pt>
                <c:pt idx="4">
                  <c:v>3.91</c:v>
                </c:pt>
                <c:pt idx="5">
                  <c:v>3.81</c:v>
                </c:pt>
                <c:pt idx="6">
                  <c:v>3.42</c:v>
                </c:pt>
                <c:pt idx="7">
                  <c:v>3.73</c:v>
                </c:pt>
                <c:pt idx="8">
                  <c:v>3.66</c:v>
                </c:pt>
                <c:pt idx="9">
                  <c:v>4</c:v>
                </c:pt>
                <c:pt idx="10">
                  <c:v>3.39</c:v>
                </c:pt>
                <c:pt idx="11">
                  <c:v>3.07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3.23</c:v>
                </c:pt>
                <c:pt idx="1">
                  <c:v>4.1500000000000004</c:v>
                </c:pt>
                <c:pt idx="2">
                  <c:v>4.6500000000000004</c:v>
                </c:pt>
                <c:pt idx="3">
                  <c:v>2.59</c:v>
                </c:pt>
                <c:pt idx="4">
                  <c:v>2.87</c:v>
                </c:pt>
                <c:pt idx="5">
                  <c:v>3.27</c:v>
                </c:pt>
                <c:pt idx="6">
                  <c:v>3.5</c:v>
                </c:pt>
                <c:pt idx="7">
                  <c:v>3.66</c:v>
                </c:pt>
                <c:pt idx="8">
                  <c:v>3.99</c:v>
                </c:pt>
                <c:pt idx="9">
                  <c:v>4.13</c:v>
                </c:pt>
                <c:pt idx="10">
                  <c:v>3.65</c:v>
                </c:pt>
                <c:pt idx="11">
                  <c:v>3.35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3.36</c:v>
                </c:pt>
                <c:pt idx="1">
                  <c:v>3.88</c:v>
                </c:pt>
                <c:pt idx="2">
                  <c:v>5.38</c:v>
                </c:pt>
                <c:pt idx="3">
                  <c:v>4.8600000000000003</c:v>
                </c:pt>
                <c:pt idx="4">
                  <c:v>5.03</c:v>
                </c:pt>
                <c:pt idx="5">
                  <c:v>4.88</c:v>
                </c:pt>
                <c:pt idx="6">
                  <c:v>4.6399999999999997</c:v>
                </c:pt>
                <c:pt idx="7">
                  <c:v>4.63</c:v>
                </c:pt>
                <c:pt idx="8">
                  <c:v>4.5199999999999996</c:v>
                </c:pt>
                <c:pt idx="9">
                  <c:v>5.01</c:v>
                </c:pt>
                <c:pt idx="10">
                  <c:v>4.3499999999999996</c:v>
                </c:pt>
                <c:pt idx="11">
                  <c:v>4.34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3.78</c:v>
                </c:pt>
                <c:pt idx="1">
                  <c:v>4.16</c:v>
                </c:pt>
                <c:pt idx="2">
                  <c:v>6.15</c:v>
                </c:pt>
                <c:pt idx="3">
                  <c:v>6.05</c:v>
                </c:pt>
                <c:pt idx="4">
                  <c:v>6.77</c:v>
                </c:pt>
                <c:pt idx="5">
                  <c:v>6.25</c:v>
                </c:pt>
                <c:pt idx="6">
                  <c:v>5.4</c:v>
                </c:pt>
                <c:pt idx="7">
                  <c:v>5.6</c:v>
                </c:pt>
                <c:pt idx="8">
                  <c:v>5.51</c:v>
                </c:pt>
                <c:pt idx="9">
                  <c:v>5.93</c:v>
                </c:pt>
                <c:pt idx="10">
                  <c:v>5.43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6768"/>
        <c:axId val="234866368"/>
      </c:lineChart>
      <c:catAx>
        <c:axId val="1641676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4866368"/>
        <c:crosses val="autoZero"/>
        <c:auto val="1"/>
        <c:lblAlgn val="ctr"/>
        <c:lblOffset val="100"/>
        <c:noMultiLvlLbl val="0"/>
      </c:catAx>
      <c:valAx>
        <c:axId val="234866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416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0.62</c:v>
                </c:pt>
                <c:pt idx="1">
                  <c:v>0.74</c:v>
                </c:pt>
                <c:pt idx="2">
                  <c:v>0.76</c:v>
                </c:pt>
                <c:pt idx="3">
                  <c:v>0.8</c:v>
                </c:pt>
                <c:pt idx="4">
                  <c:v>0.73</c:v>
                </c:pt>
                <c:pt idx="5">
                  <c:v>0.71</c:v>
                </c:pt>
                <c:pt idx="6">
                  <c:v>0.6</c:v>
                </c:pt>
                <c:pt idx="7">
                  <c:v>0.7</c:v>
                </c:pt>
                <c:pt idx="8">
                  <c:v>0.56000000000000005</c:v>
                </c:pt>
                <c:pt idx="9">
                  <c:v>0.76</c:v>
                </c:pt>
                <c:pt idx="10">
                  <c:v>0.76</c:v>
                </c:pt>
                <c:pt idx="11">
                  <c:v>0.74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0.79</c:v>
                </c:pt>
                <c:pt idx="1">
                  <c:v>0.86</c:v>
                </c:pt>
                <c:pt idx="2">
                  <c:v>0.86</c:v>
                </c:pt>
                <c:pt idx="3">
                  <c:v>0.48</c:v>
                </c:pt>
                <c:pt idx="4">
                  <c:v>0.5</c:v>
                </c:pt>
                <c:pt idx="5">
                  <c:v>0.53</c:v>
                </c:pt>
                <c:pt idx="6">
                  <c:v>0.6</c:v>
                </c:pt>
                <c:pt idx="7">
                  <c:v>0.77</c:v>
                </c:pt>
                <c:pt idx="8">
                  <c:v>0.86</c:v>
                </c:pt>
                <c:pt idx="9">
                  <c:v>0.94</c:v>
                </c:pt>
                <c:pt idx="10">
                  <c:v>0.88</c:v>
                </c:pt>
                <c:pt idx="11">
                  <c:v>0.87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0.79</c:v>
                </c:pt>
                <c:pt idx="1">
                  <c:v>0.74</c:v>
                </c:pt>
                <c:pt idx="2">
                  <c:v>0.87</c:v>
                </c:pt>
                <c:pt idx="3">
                  <c:v>0.76</c:v>
                </c:pt>
                <c:pt idx="4">
                  <c:v>0.75</c:v>
                </c:pt>
                <c:pt idx="5">
                  <c:v>0.69</c:v>
                </c:pt>
                <c:pt idx="6">
                  <c:v>0.72</c:v>
                </c:pt>
                <c:pt idx="7">
                  <c:v>0.71</c:v>
                </c:pt>
                <c:pt idx="8">
                  <c:v>0.75</c:v>
                </c:pt>
                <c:pt idx="9">
                  <c:v>0.87</c:v>
                </c:pt>
                <c:pt idx="10">
                  <c:v>0.68</c:v>
                </c:pt>
                <c:pt idx="11">
                  <c:v>0.77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0.74</c:v>
                </c:pt>
                <c:pt idx="1">
                  <c:v>0.68</c:v>
                </c:pt>
                <c:pt idx="2">
                  <c:v>0.8</c:v>
                </c:pt>
                <c:pt idx="3">
                  <c:v>0.76</c:v>
                </c:pt>
                <c:pt idx="4">
                  <c:v>0.81</c:v>
                </c:pt>
                <c:pt idx="5">
                  <c:v>0.71</c:v>
                </c:pt>
                <c:pt idx="6">
                  <c:v>0.62</c:v>
                </c:pt>
                <c:pt idx="7">
                  <c:v>0.62</c:v>
                </c:pt>
                <c:pt idx="8">
                  <c:v>0.65</c:v>
                </c:pt>
                <c:pt idx="9">
                  <c:v>0.76</c:v>
                </c:pt>
                <c:pt idx="10">
                  <c:v>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7792"/>
        <c:axId val="234868672"/>
      </c:lineChart>
      <c:catAx>
        <c:axId val="1641779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4868672"/>
        <c:crosses val="autoZero"/>
        <c:auto val="1"/>
        <c:lblAlgn val="ctr"/>
        <c:lblOffset val="100"/>
        <c:noMultiLvlLbl val="0"/>
      </c:catAx>
      <c:valAx>
        <c:axId val="234868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4177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15.31</c:v>
                </c:pt>
                <c:pt idx="1">
                  <c:v>15.79</c:v>
                </c:pt>
                <c:pt idx="2">
                  <c:v>18.23</c:v>
                </c:pt>
                <c:pt idx="3">
                  <c:v>17.579999999999998</c:v>
                </c:pt>
                <c:pt idx="4">
                  <c:v>19.440000000000001</c:v>
                </c:pt>
                <c:pt idx="5">
                  <c:v>18.34</c:v>
                </c:pt>
                <c:pt idx="6">
                  <c:v>17.739999999999998</c:v>
                </c:pt>
                <c:pt idx="7">
                  <c:v>18.010000000000002</c:v>
                </c:pt>
                <c:pt idx="8">
                  <c:v>18.13</c:v>
                </c:pt>
                <c:pt idx="9">
                  <c:v>18.11</c:v>
                </c:pt>
                <c:pt idx="10">
                  <c:v>16.89</c:v>
                </c:pt>
                <c:pt idx="11">
                  <c:v>16.78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15.6</c:v>
                </c:pt>
                <c:pt idx="1">
                  <c:v>16.66</c:v>
                </c:pt>
                <c:pt idx="2">
                  <c:v>18.190000000000001</c:v>
                </c:pt>
                <c:pt idx="3">
                  <c:v>13.84</c:v>
                </c:pt>
                <c:pt idx="4">
                  <c:v>12.93</c:v>
                </c:pt>
                <c:pt idx="5">
                  <c:v>14.87</c:v>
                </c:pt>
                <c:pt idx="6">
                  <c:v>15.6</c:v>
                </c:pt>
                <c:pt idx="7">
                  <c:v>16.05</c:v>
                </c:pt>
                <c:pt idx="8">
                  <c:v>16.16</c:v>
                </c:pt>
                <c:pt idx="9">
                  <c:v>17.03</c:v>
                </c:pt>
                <c:pt idx="10">
                  <c:v>15.75</c:v>
                </c:pt>
                <c:pt idx="11">
                  <c:v>15.47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14.46</c:v>
                </c:pt>
                <c:pt idx="1">
                  <c:v>14.9</c:v>
                </c:pt>
                <c:pt idx="2">
                  <c:v>18.7</c:v>
                </c:pt>
                <c:pt idx="3">
                  <c:v>18.510000000000002</c:v>
                </c:pt>
                <c:pt idx="4">
                  <c:v>19.37</c:v>
                </c:pt>
                <c:pt idx="5">
                  <c:v>17.28</c:v>
                </c:pt>
                <c:pt idx="6">
                  <c:v>16.84</c:v>
                </c:pt>
                <c:pt idx="7">
                  <c:v>16.63</c:v>
                </c:pt>
                <c:pt idx="8">
                  <c:v>16.55</c:v>
                </c:pt>
                <c:pt idx="9">
                  <c:v>17.739999999999998</c:v>
                </c:pt>
                <c:pt idx="10">
                  <c:v>16.73</c:v>
                </c:pt>
                <c:pt idx="11">
                  <c:v>17.97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15.74</c:v>
                </c:pt>
                <c:pt idx="1">
                  <c:v>15.22</c:v>
                </c:pt>
                <c:pt idx="2">
                  <c:v>18.89</c:v>
                </c:pt>
                <c:pt idx="3">
                  <c:v>19.02</c:v>
                </c:pt>
                <c:pt idx="4">
                  <c:v>21.11</c:v>
                </c:pt>
                <c:pt idx="5">
                  <c:v>18.96</c:v>
                </c:pt>
                <c:pt idx="6">
                  <c:v>17.920000000000002</c:v>
                </c:pt>
                <c:pt idx="7">
                  <c:v>18.309999999999999</c:v>
                </c:pt>
                <c:pt idx="8">
                  <c:v>18.38</c:v>
                </c:pt>
                <c:pt idx="9">
                  <c:v>19.02</c:v>
                </c:pt>
                <c:pt idx="10">
                  <c:v>17.68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3360"/>
        <c:axId val="234870976"/>
      </c:lineChart>
      <c:catAx>
        <c:axId val="1646336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4870976"/>
        <c:crosses val="autoZero"/>
        <c:auto val="1"/>
        <c:lblAlgn val="ctr"/>
        <c:lblOffset val="100"/>
        <c:noMultiLvlLbl val="0"/>
      </c:catAx>
      <c:valAx>
        <c:axId val="234870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463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1.45</c:v>
                </c:pt>
                <c:pt idx="1">
                  <c:v>1.53</c:v>
                </c:pt>
                <c:pt idx="2">
                  <c:v>1.43</c:v>
                </c:pt>
                <c:pt idx="3">
                  <c:v>1.42</c:v>
                </c:pt>
                <c:pt idx="4">
                  <c:v>1.53</c:v>
                </c:pt>
                <c:pt idx="5">
                  <c:v>1.46</c:v>
                </c:pt>
                <c:pt idx="6">
                  <c:v>1.49</c:v>
                </c:pt>
                <c:pt idx="7">
                  <c:v>1.61</c:v>
                </c:pt>
                <c:pt idx="8">
                  <c:v>1.44</c:v>
                </c:pt>
                <c:pt idx="9">
                  <c:v>1.45</c:v>
                </c:pt>
                <c:pt idx="10">
                  <c:v>1.36</c:v>
                </c:pt>
                <c:pt idx="11">
                  <c:v>1.24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1.36</c:v>
                </c:pt>
                <c:pt idx="1">
                  <c:v>1.45</c:v>
                </c:pt>
                <c:pt idx="2">
                  <c:v>1.47</c:v>
                </c:pt>
                <c:pt idx="3">
                  <c:v>1.08</c:v>
                </c:pt>
                <c:pt idx="4">
                  <c:v>1.0900000000000001</c:v>
                </c:pt>
                <c:pt idx="5">
                  <c:v>1.29</c:v>
                </c:pt>
                <c:pt idx="6">
                  <c:v>1.33</c:v>
                </c:pt>
                <c:pt idx="7">
                  <c:v>1.38</c:v>
                </c:pt>
                <c:pt idx="8">
                  <c:v>1.42</c:v>
                </c:pt>
                <c:pt idx="9">
                  <c:v>1.44</c:v>
                </c:pt>
                <c:pt idx="10">
                  <c:v>1.2</c:v>
                </c:pt>
                <c:pt idx="11">
                  <c:v>1.18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1.17</c:v>
                </c:pt>
                <c:pt idx="1">
                  <c:v>1.18</c:v>
                </c:pt>
                <c:pt idx="2">
                  <c:v>1.47</c:v>
                </c:pt>
                <c:pt idx="3">
                  <c:v>1.41</c:v>
                </c:pt>
                <c:pt idx="4">
                  <c:v>1.48</c:v>
                </c:pt>
                <c:pt idx="5">
                  <c:v>1.51</c:v>
                </c:pt>
                <c:pt idx="6">
                  <c:v>1.49</c:v>
                </c:pt>
                <c:pt idx="7">
                  <c:v>1.51</c:v>
                </c:pt>
                <c:pt idx="8">
                  <c:v>1.57</c:v>
                </c:pt>
                <c:pt idx="9">
                  <c:v>1.57</c:v>
                </c:pt>
                <c:pt idx="10">
                  <c:v>1.55</c:v>
                </c:pt>
                <c:pt idx="11">
                  <c:v>1.45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1.41</c:v>
                </c:pt>
                <c:pt idx="1">
                  <c:v>1.38</c:v>
                </c:pt>
                <c:pt idx="2">
                  <c:v>1.65</c:v>
                </c:pt>
                <c:pt idx="3">
                  <c:v>1.63</c:v>
                </c:pt>
                <c:pt idx="4">
                  <c:v>1.78</c:v>
                </c:pt>
                <c:pt idx="5">
                  <c:v>1.99</c:v>
                </c:pt>
                <c:pt idx="6">
                  <c:v>1.77</c:v>
                </c:pt>
                <c:pt idx="7">
                  <c:v>2.04</c:v>
                </c:pt>
                <c:pt idx="8">
                  <c:v>1.73</c:v>
                </c:pt>
                <c:pt idx="9">
                  <c:v>1.72</c:v>
                </c:pt>
                <c:pt idx="10">
                  <c:v>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4896"/>
        <c:axId val="235971136"/>
      </c:lineChart>
      <c:catAx>
        <c:axId val="1646489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5971136"/>
        <c:crosses val="autoZero"/>
        <c:auto val="1"/>
        <c:lblAlgn val="ctr"/>
        <c:lblOffset val="100"/>
        <c:noMultiLvlLbl val="0"/>
      </c:catAx>
      <c:valAx>
        <c:axId val="23597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464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23.96</c:v>
                </c:pt>
                <c:pt idx="1">
                  <c:v>24.48</c:v>
                </c:pt>
                <c:pt idx="2">
                  <c:v>27.31</c:v>
                </c:pt>
                <c:pt idx="3">
                  <c:v>27.19</c:v>
                </c:pt>
                <c:pt idx="4">
                  <c:v>29.33</c:v>
                </c:pt>
                <c:pt idx="5">
                  <c:v>27.69</c:v>
                </c:pt>
                <c:pt idx="6">
                  <c:v>28.85</c:v>
                </c:pt>
                <c:pt idx="7">
                  <c:v>27.75</c:v>
                </c:pt>
                <c:pt idx="8">
                  <c:v>27.28</c:v>
                </c:pt>
                <c:pt idx="9">
                  <c:v>29.59</c:v>
                </c:pt>
                <c:pt idx="10">
                  <c:v>26.22</c:v>
                </c:pt>
                <c:pt idx="11">
                  <c:v>25.34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27.94</c:v>
                </c:pt>
                <c:pt idx="1">
                  <c:v>28.9</c:v>
                </c:pt>
                <c:pt idx="2">
                  <c:v>29.3</c:v>
                </c:pt>
                <c:pt idx="3">
                  <c:v>19.53</c:v>
                </c:pt>
                <c:pt idx="4">
                  <c:v>20.14</c:v>
                </c:pt>
                <c:pt idx="5">
                  <c:v>23.77</c:v>
                </c:pt>
                <c:pt idx="6">
                  <c:v>25.83</c:v>
                </c:pt>
                <c:pt idx="7">
                  <c:v>27.39</c:v>
                </c:pt>
                <c:pt idx="8">
                  <c:v>27.41</c:v>
                </c:pt>
                <c:pt idx="9">
                  <c:v>29.51</c:v>
                </c:pt>
                <c:pt idx="10">
                  <c:v>26.6</c:v>
                </c:pt>
                <c:pt idx="11">
                  <c:v>26.77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26.86</c:v>
                </c:pt>
                <c:pt idx="1">
                  <c:v>27.21</c:v>
                </c:pt>
                <c:pt idx="2">
                  <c:v>32.44</c:v>
                </c:pt>
                <c:pt idx="3">
                  <c:v>30.83</c:v>
                </c:pt>
                <c:pt idx="4">
                  <c:v>31.81</c:v>
                </c:pt>
                <c:pt idx="5">
                  <c:v>31.63</c:v>
                </c:pt>
                <c:pt idx="6">
                  <c:v>29.13</c:v>
                </c:pt>
                <c:pt idx="7">
                  <c:v>30.78</c:v>
                </c:pt>
                <c:pt idx="8">
                  <c:v>30.54</c:v>
                </c:pt>
                <c:pt idx="9">
                  <c:v>31.76</c:v>
                </c:pt>
                <c:pt idx="10">
                  <c:v>30.11</c:v>
                </c:pt>
                <c:pt idx="11">
                  <c:v>30.1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29.39</c:v>
                </c:pt>
                <c:pt idx="1">
                  <c:v>30.26</c:v>
                </c:pt>
                <c:pt idx="2">
                  <c:v>35.36</c:v>
                </c:pt>
                <c:pt idx="3">
                  <c:v>31.78</c:v>
                </c:pt>
                <c:pt idx="4">
                  <c:v>33.71</c:v>
                </c:pt>
                <c:pt idx="5">
                  <c:v>33.090000000000003</c:v>
                </c:pt>
                <c:pt idx="6">
                  <c:v>31.7</c:v>
                </c:pt>
                <c:pt idx="7">
                  <c:v>33.01</c:v>
                </c:pt>
                <c:pt idx="8">
                  <c:v>31.68</c:v>
                </c:pt>
                <c:pt idx="9">
                  <c:v>32.229999999999997</c:v>
                </c:pt>
                <c:pt idx="10">
                  <c:v>30.86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8208"/>
        <c:axId val="235973440"/>
      </c:lineChart>
      <c:catAx>
        <c:axId val="1647820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5973440"/>
        <c:crosses val="autoZero"/>
        <c:auto val="1"/>
        <c:lblAlgn val="ctr"/>
        <c:lblOffset val="100"/>
        <c:noMultiLvlLbl val="0"/>
      </c:catAx>
      <c:valAx>
        <c:axId val="235973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4782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2.826E-2</c:v>
                </c:pt>
                <c:pt idx="1">
                  <c:v>3.5082000000000002E-2</c:v>
                </c:pt>
                <c:pt idx="2">
                  <c:v>7.6341000000000006E-2</c:v>
                </c:pt>
                <c:pt idx="3">
                  <c:v>9.4279000000000002E-2</c:v>
                </c:pt>
                <c:pt idx="4">
                  <c:v>0.25225599999999998</c:v>
                </c:pt>
                <c:pt idx="5">
                  <c:v>0.36097200000000002</c:v>
                </c:pt>
                <c:pt idx="6">
                  <c:v>0.15281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9.5877060418366286E-2</c:v>
                </c:pt>
                <c:pt idx="1">
                  <c:v>8.1494005961062085E-2</c:v>
                </c:pt>
                <c:pt idx="2">
                  <c:v>0.1301506583333204</c:v>
                </c:pt>
                <c:pt idx="3">
                  <c:v>3.0651034992095115E-2</c:v>
                </c:pt>
                <c:pt idx="4">
                  <c:v>0.24123674231841807</c:v>
                </c:pt>
                <c:pt idx="5">
                  <c:v>0.42059049797673803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79232"/>
        <c:axId val="235976320"/>
      </c:barChart>
      <c:catAx>
        <c:axId val="16479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5976320"/>
        <c:crosses val="autoZero"/>
        <c:auto val="1"/>
        <c:lblAlgn val="ctr"/>
        <c:lblOffset val="100"/>
        <c:noMultiLvlLbl val="0"/>
      </c:catAx>
      <c:valAx>
        <c:axId val="23597632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47923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0.87076387974695912</c:v>
                </c:pt>
                <c:pt idx="1">
                  <c:v>0.72358022800294097</c:v>
                </c:pt>
                <c:pt idx="2">
                  <c:v>0.46985764527142743</c:v>
                </c:pt>
                <c:pt idx="3">
                  <c:v>0.46110606758242362</c:v>
                </c:pt>
                <c:pt idx="4">
                  <c:v>0.11930797976114883</c:v>
                </c:pt>
                <c:pt idx="5">
                  <c:v>0.21118084706483625</c:v>
                </c:pt>
                <c:pt idx="6">
                  <c:v>0.67168053293689434</c:v>
                </c:pt>
                <c:pt idx="7">
                  <c:v>0.90574931319937191</c:v>
                </c:pt>
                <c:pt idx="8">
                  <c:v>0.37247035009899487</c:v>
                </c:pt>
                <c:pt idx="9">
                  <c:v>0.37170321599908951</c:v>
                </c:pt>
                <c:pt idx="10">
                  <c:v>0.8698720229833764</c:v>
                </c:pt>
                <c:pt idx="11">
                  <c:v>0.51676837682638666</c:v>
                </c:pt>
                <c:pt idx="12">
                  <c:v>0.42959634915487366</c:v>
                </c:pt>
                <c:pt idx="13">
                  <c:v>0.18646935402660525</c:v>
                </c:pt>
                <c:pt idx="14">
                  <c:v>0.11413337059538026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848832"/>
        <c:axId val="235978048"/>
      </c:barChart>
      <c:catAx>
        <c:axId val="41848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5978048"/>
        <c:crosses val="autoZero"/>
        <c:auto val="1"/>
        <c:lblAlgn val="ctr"/>
        <c:lblOffset val="100"/>
        <c:noMultiLvlLbl val="0"/>
      </c:catAx>
      <c:valAx>
        <c:axId val="23597804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84883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0.25661135218593345</c:v>
                </c:pt>
                <c:pt idx="1">
                  <c:v>2.9490368675508548E-2</c:v>
                </c:pt>
                <c:pt idx="2">
                  <c:v>0.37260925667628425</c:v>
                </c:pt>
                <c:pt idx="3">
                  <c:v>6.4635550481501422E-2</c:v>
                </c:pt>
                <c:pt idx="4">
                  <c:v>9.3738068259372528E-3</c:v>
                </c:pt>
                <c:pt idx="5">
                  <c:v>0.25975635804087022</c:v>
                </c:pt>
                <c:pt idx="6">
                  <c:v>7.5233071139648696E-3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52416"/>
        <c:axId val="157451392"/>
      </c:barChart>
      <c:catAx>
        <c:axId val="41852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57451392"/>
        <c:crosses val="autoZero"/>
        <c:auto val="0"/>
        <c:lblAlgn val="ctr"/>
        <c:lblOffset val="100"/>
        <c:noMultiLvlLbl val="0"/>
      </c:catAx>
      <c:valAx>
        <c:axId val="15745139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85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81243814</c:v>
                </c:pt>
                <c:pt idx="1">
                  <c:v>97483412</c:v>
                </c:pt>
                <c:pt idx="2">
                  <c:v>112336538</c:v>
                </c:pt>
                <c:pt idx="3">
                  <c:v>126014024</c:v>
                </c:pt>
                <c:pt idx="4">
                  <c:v>125762246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39792888</c:v>
                </c:pt>
                <c:pt idx="1">
                  <c:v>47491919</c:v>
                </c:pt>
                <c:pt idx="2">
                  <c:v>54728057</c:v>
                </c:pt>
                <c:pt idx="3">
                  <c:v>61058342</c:v>
                </c:pt>
                <c:pt idx="4">
                  <c:v>61221651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41450926</c:v>
                </c:pt>
                <c:pt idx="1">
                  <c:v>49991493</c:v>
                </c:pt>
                <c:pt idx="2">
                  <c:v>57608481</c:v>
                </c:pt>
                <c:pt idx="3">
                  <c:v>64955682</c:v>
                </c:pt>
                <c:pt idx="4">
                  <c:v>64540595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9744"/>
        <c:axId val="157453696"/>
      </c:lineChart>
      <c:catAx>
        <c:axId val="164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57453696"/>
        <c:crosses val="autoZero"/>
        <c:auto val="1"/>
        <c:lblAlgn val="ctr"/>
        <c:lblOffset val="100"/>
        <c:noMultiLvlLbl val="0"/>
      </c:catAx>
      <c:valAx>
        <c:axId val="157453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479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12581075</c:v>
                </c:pt>
                <c:pt idx="1">
                  <c:v>9282133</c:v>
                </c:pt>
                <c:pt idx="2">
                  <c:v>30038943</c:v>
                </c:pt>
                <c:pt idx="3">
                  <c:v>2958382</c:v>
                </c:pt>
                <c:pt idx="4">
                  <c:v>32726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10053186</c:v>
                </c:pt>
                <c:pt idx="1">
                  <c:v>9065760</c:v>
                </c:pt>
                <c:pt idx="2">
                  <c:v>2878501</c:v>
                </c:pt>
                <c:pt idx="3">
                  <c:v>2450600</c:v>
                </c:pt>
                <c:pt idx="4">
                  <c:v>1903227</c:v>
                </c:pt>
                <c:pt idx="5">
                  <c:v>2538302</c:v>
                </c:pt>
                <c:pt idx="6">
                  <c:v>21463568</c:v>
                </c:pt>
                <c:pt idx="7">
                  <c:v>1079686</c:v>
                </c:pt>
                <c:pt idx="8">
                  <c:v>1266486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10241544</c:v>
                </c:pt>
                <c:pt idx="1">
                  <c:v>9372541</c:v>
                </c:pt>
                <c:pt idx="2">
                  <c:v>2863369</c:v>
                </c:pt>
                <c:pt idx="3">
                  <c:v>2624283</c:v>
                </c:pt>
                <c:pt idx="4">
                  <c:v>1958315</c:v>
                </c:pt>
                <c:pt idx="5">
                  <c:v>2374553</c:v>
                </c:pt>
                <c:pt idx="6">
                  <c:v>21285308</c:v>
                </c:pt>
                <c:pt idx="7">
                  <c:v>1118158</c:v>
                </c:pt>
                <c:pt idx="8">
                  <c:v>1351112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8637968</c:v>
                </c:pt>
                <c:pt idx="1">
                  <c:v>8385836</c:v>
                </c:pt>
                <c:pt idx="2">
                  <c:v>1738203</c:v>
                </c:pt>
                <c:pt idx="3">
                  <c:v>2552485</c:v>
                </c:pt>
                <c:pt idx="4">
                  <c:v>1469146</c:v>
                </c:pt>
                <c:pt idx="5">
                  <c:v>3315624</c:v>
                </c:pt>
                <c:pt idx="6">
                  <c:v>16207905</c:v>
                </c:pt>
                <c:pt idx="7">
                  <c:v>1298941</c:v>
                </c:pt>
                <c:pt idx="8">
                  <c:v>837145</c:v>
                </c:pt>
                <c:pt idx="9">
                  <c:v>1169583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17797059</c:v>
                </c:pt>
                <c:pt idx="1">
                  <c:v>8167216</c:v>
                </c:pt>
                <c:pt idx="2">
                  <c:v>9629843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146918</c:v>
                </c:pt>
                <c:pt idx="1">
                  <c:v>62277</c:v>
                </c:pt>
                <c:pt idx="2">
                  <c:v>84641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0768"/>
        <c:axId val="157525696"/>
      </c:barChart>
      <c:catAx>
        <c:axId val="164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57525696"/>
        <c:crosses val="autoZero"/>
        <c:auto val="1"/>
        <c:lblAlgn val="ctr"/>
        <c:lblOffset val="100"/>
        <c:noMultiLvlLbl val="0"/>
      </c:catAx>
      <c:valAx>
        <c:axId val="157525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480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404780</c:v>
                </c:pt>
                <c:pt idx="1">
                  <c:v>246082</c:v>
                </c:pt>
                <c:pt idx="2">
                  <c:v>158698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647</c:v>
                </c:pt>
                <c:pt idx="1">
                  <c:v>357</c:v>
                </c:pt>
                <c:pt idx="2">
                  <c:v>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1280"/>
        <c:axId val="157528576"/>
      </c:barChart>
      <c:catAx>
        <c:axId val="1648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57528576"/>
        <c:crosses val="autoZero"/>
        <c:auto val="1"/>
        <c:lblAlgn val="ctr"/>
        <c:lblOffset val="100"/>
        <c:noMultiLvlLbl val="0"/>
      </c:catAx>
      <c:valAx>
        <c:axId val="157528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4812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308.83999999999997</c:v>
                </c:pt>
                <c:pt idx="1">
                  <c:v>322.29000000000002</c:v>
                </c:pt>
                <c:pt idx="2">
                  <c:v>326.14</c:v>
                </c:pt>
                <c:pt idx="3">
                  <c:v>340</c:v>
                </c:pt>
                <c:pt idx="4">
                  <c:v>377.9</c:v>
                </c:pt>
                <c:pt idx="5">
                  <c:v>325.72000000000003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46048"/>
        <c:axId val="157530304"/>
      </c:barChart>
      <c:catAx>
        <c:axId val="13414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57530304"/>
        <c:crosses val="autoZero"/>
        <c:auto val="1"/>
        <c:lblAlgn val="ctr"/>
        <c:lblOffset val="100"/>
        <c:noMultiLvlLbl val="0"/>
      </c:catAx>
      <c:valAx>
        <c:axId val="15753030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414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294.35000000000002</c:v>
                </c:pt>
                <c:pt idx="1">
                  <c:v>341.42</c:v>
                </c:pt>
                <c:pt idx="2">
                  <c:v>339.9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70112"/>
        <c:axId val="157630464"/>
      </c:barChart>
      <c:catAx>
        <c:axId val="13417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57630464"/>
        <c:crosses val="autoZero"/>
        <c:auto val="1"/>
        <c:lblAlgn val="ctr"/>
        <c:lblOffset val="100"/>
        <c:noMultiLvlLbl val="0"/>
      </c:catAx>
      <c:valAx>
        <c:axId val="1576304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41701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00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nac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571500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715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503</v>
      </c>
      <c r="C13" s="16"/>
      <c r="D13" s="9" t="s">
        <v>106</v>
      </c>
      <c r="E13" s="248" t="s">
        <v>504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32</v>
      </c>
      <c r="C16" s="9" t="s">
        <v>71</v>
      </c>
      <c r="D16" s="69">
        <v>2471</v>
      </c>
      <c r="F16" s="115" t="s">
        <v>241</v>
      </c>
      <c r="G16" s="118">
        <v>4466183</v>
      </c>
      <c r="H16" s="121">
        <f t="shared" ref="H16:H22" si="0">IF(SUM($B$70:$B$75)&gt;0,G16/SUM($B$70:$B$75,0))</f>
        <v>4.7182661350774105E-2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9075463</v>
      </c>
      <c r="H17" s="114">
        <f t="shared" si="0"/>
        <v>9.5877060418366286E-2</v>
      </c>
    </row>
    <row r="18" spans="1:8" ht="15.75" x14ac:dyDescent="0.25">
      <c r="A18" s="68"/>
      <c r="B18" s="69">
        <f>C18+D18</f>
        <v>189432</v>
      </c>
      <c r="C18" s="69">
        <v>4918</v>
      </c>
      <c r="D18" s="69">
        <v>184514</v>
      </c>
      <c r="F18" s="26" t="s">
        <v>244</v>
      </c>
      <c r="G18" s="119">
        <v>7714002</v>
      </c>
      <c r="H18" s="114">
        <f t="shared" si="0"/>
        <v>8.1494005961062085E-2</v>
      </c>
    </row>
    <row r="19" spans="1:8" x14ac:dyDescent="0.2">
      <c r="A19" s="70"/>
      <c r="F19" s="26" t="s">
        <v>245</v>
      </c>
      <c r="G19" s="119">
        <v>12319709</v>
      </c>
      <c r="H19" s="114">
        <f t="shared" si="0"/>
        <v>0.1301506583333204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2901344</v>
      </c>
      <c r="H20" s="114">
        <f t="shared" si="0"/>
        <v>3.0651034992095115E-2</v>
      </c>
    </row>
    <row r="21" spans="1:8" ht="15.75" x14ac:dyDescent="0.25">
      <c r="A21" s="14" t="s">
        <v>485</v>
      </c>
      <c r="B21" s="10"/>
      <c r="C21" s="10"/>
      <c r="D21" s="11">
        <v>125762246</v>
      </c>
      <c r="F21" s="26" t="s">
        <v>247</v>
      </c>
      <c r="G21" s="119">
        <v>22834817</v>
      </c>
      <c r="H21" s="114">
        <f t="shared" si="0"/>
        <v>0.24123674231841807</v>
      </c>
    </row>
    <row r="22" spans="1:8" ht="15.75" x14ac:dyDescent="0.25">
      <c r="A22" s="14" t="s">
        <v>486</v>
      </c>
      <c r="B22" s="10"/>
      <c r="C22" s="10"/>
      <c r="D22" s="12">
        <v>-1E-3</v>
      </c>
      <c r="F22" s="26" t="s">
        <v>248</v>
      </c>
      <c r="G22" s="119">
        <v>39811958</v>
      </c>
      <c r="H22" s="114">
        <f t="shared" si="0"/>
        <v>0.42059049797673803</v>
      </c>
    </row>
    <row r="23" spans="1:8" ht="15.75" x14ac:dyDescent="0.25">
      <c r="A23" s="9" t="s">
        <v>4</v>
      </c>
      <c r="B23" s="10"/>
      <c r="C23" s="10"/>
      <c r="D23" s="11">
        <v>35109898</v>
      </c>
      <c r="F23" s="27" t="s">
        <v>249</v>
      </c>
      <c r="G23" s="117"/>
      <c r="H23" s="125">
        <v>9.74</v>
      </c>
    </row>
    <row r="24" spans="1:8" ht="15.75" x14ac:dyDescent="0.25">
      <c r="A24" s="14" t="s">
        <v>5</v>
      </c>
      <c r="B24" s="10"/>
      <c r="C24" s="10"/>
      <c r="D24" s="11">
        <v>35085015</v>
      </c>
      <c r="F24" s="27" t="s">
        <v>250</v>
      </c>
      <c r="G24" s="117"/>
      <c r="H24" s="125">
        <v>9.64</v>
      </c>
    </row>
    <row r="25" spans="1:8" ht="15.75" x14ac:dyDescent="0.25">
      <c r="A25" s="9" t="s">
        <v>6</v>
      </c>
      <c r="B25" s="10"/>
      <c r="C25" s="10"/>
      <c r="D25" s="11">
        <v>62587986</v>
      </c>
      <c r="F25" s="27" t="s">
        <v>251</v>
      </c>
      <c r="G25" s="117"/>
      <c r="H25" s="125">
        <v>9.84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9091.7000000000007</v>
      </c>
      <c r="F28" s="26" t="s">
        <v>252</v>
      </c>
      <c r="G28" s="119">
        <v>93745641</v>
      </c>
      <c r="H28" s="114">
        <f t="shared" ref="H28:H34" si="1">IF($B$58&gt;0,G28/$B$58,0)</f>
        <v>0.74541958323486046</v>
      </c>
    </row>
    <row r="29" spans="1:8" ht="15.75" x14ac:dyDescent="0.25">
      <c r="A29" s="9" t="s">
        <v>10</v>
      </c>
      <c r="B29" s="16"/>
      <c r="C29" s="127">
        <v>6784.25</v>
      </c>
      <c r="F29" s="115" t="s">
        <v>254</v>
      </c>
      <c r="G29" s="118">
        <v>32016605</v>
      </c>
      <c r="H29" s="121">
        <f t="shared" si="1"/>
        <v>0.25458041676513954</v>
      </c>
    </row>
    <row r="30" spans="1:8" ht="15.75" x14ac:dyDescent="0.25">
      <c r="A30" s="9" t="s">
        <v>69</v>
      </c>
      <c r="B30" s="16"/>
      <c r="C30" s="127">
        <v>2029.58</v>
      </c>
      <c r="F30" s="26" t="s">
        <v>255</v>
      </c>
      <c r="G30" s="119">
        <v>9061680</v>
      </c>
      <c r="H30" s="114">
        <f t="shared" si="1"/>
        <v>7.2054056668167332E-2</v>
      </c>
    </row>
    <row r="31" spans="1:8" ht="15.75" x14ac:dyDescent="0.25">
      <c r="A31" s="9" t="s">
        <v>70</v>
      </c>
      <c r="B31" s="16"/>
      <c r="C31" s="127">
        <v>2648.18</v>
      </c>
      <c r="F31" s="26" t="s">
        <v>256</v>
      </c>
      <c r="G31" s="119">
        <v>11562782</v>
      </c>
      <c r="H31" s="114">
        <f t="shared" si="1"/>
        <v>9.1941599070996236E-2</v>
      </c>
    </row>
    <row r="32" spans="1:8" ht="15.75" x14ac:dyDescent="0.25">
      <c r="A32" s="9" t="s">
        <v>11</v>
      </c>
      <c r="B32" s="16"/>
      <c r="C32" s="127">
        <v>2658.63</v>
      </c>
      <c r="F32" s="26" t="s">
        <v>257</v>
      </c>
      <c r="G32" s="119">
        <v>1795029</v>
      </c>
      <c r="H32" s="114">
        <f t="shared" si="1"/>
        <v>1.4273194516580118E-2</v>
      </c>
    </row>
    <row r="33" spans="1:8" ht="15.75" x14ac:dyDescent="0.25">
      <c r="A33" s="9" t="s">
        <v>72</v>
      </c>
      <c r="B33" s="16"/>
      <c r="C33" s="127">
        <v>6246.51</v>
      </c>
      <c r="F33" s="26" t="s">
        <v>258</v>
      </c>
      <c r="G33" s="119">
        <v>4208134</v>
      </c>
      <c r="H33" s="114">
        <f t="shared" si="1"/>
        <v>3.3461027723693804E-2</v>
      </c>
    </row>
    <row r="34" spans="1:8" ht="15.75" x14ac:dyDescent="0.25">
      <c r="A34" s="9" t="s">
        <v>239</v>
      </c>
      <c r="B34" s="16"/>
      <c r="C34" s="127">
        <v>4962.84</v>
      </c>
      <c r="F34" s="26" t="s">
        <v>259</v>
      </c>
      <c r="G34" s="119">
        <v>5388980</v>
      </c>
      <c r="H34" s="114">
        <f t="shared" si="1"/>
        <v>4.2850538785702032E-2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505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2.826E-2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3.5082000000000002E-2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7.6341000000000006E-2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9.4279000000000002E-2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0.25225599999999998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0.36097200000000002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0.15281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18.883880039020625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506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81243814</v>
      </c>
      <c r="C54" s="22">
        <f>+B54-D54</f>
        <v>39792888</v>
      </c>
      <c r="D54" s="22">
        <f>ROUND(B54/(E54+1),0)</f>
        <v>41450926</v>
      </c>
      <c r="E54" s="122">
        <v>0.96</v>
      </c>
      <c r="F54" s="20"/>
      <c r="I54" s="1"/>
    </row>
    <row r="55" spans="1:9" x14ac:dyDescent="0.2">
      <c r="A55" s="18">
        <v>2000</v>
      </c>
      <c r="B55" s="19">
        <v>97483412</v>
      </c>
      <c r="C55" s="19">
        <f>+B55-D55</f>
        <v>47491919</v>
      </c>
      <c r="D55" s="19">
        <f>ROUND(B55/(E55+1),0)</f>
        <v>49991493</v>
      </c>
      <c r="E55" s="123">
        <v>0.95</v>
      </c>
      <c r="F55" s="24">
        <v>1.839E-2</v>
      </c>
      <c r="I55" s="1"/>
    </row>
    <row r="56" spans="1:9" x14ac:dyDescent="0.2">
      <c r="A56" s="21">
        <v>2010</v>
      </c>
      <c r="B56" s="22">
        <v>112336538</v>
      </c>
      <c r="C56" s="22">
        <f>+B56-D56</f>
        <v>54728057</v>
      </c>
      <c r="D56" s="22">
        <f>ROUND(B56/(E56+1),0)</f>
        <v>57608481</v>
      </c>
      <c r="E56" s="122">
        <v>0.95</v>
      </c>
      <c r="F56" s="23">
        <v>1.4283000000000001E-2</v>
      </c>
      <c r="I56" s="1"/>
    </row>
    <row r="57" spans="1:9" x14ac:dyDescent="0.2">
      <c r="A57" s="18">
        <v>2020</v>
      </c>
      <c r="B57" s="19">
        <v>126014024</v>
      </c>
      <c r="C57" s="19">
        <f>+B57-D57</f>
        <v>61058342</v>
      </c>
      <c r="D57" s="19">
        <f>ROUND(B57/(E57+1),0)</f>
        <v>64955682</v>
      </c>
      <c r="E57" s="123">
        <v>0.94</v>
      </c>
      <c r="F57" s="24">
        <v>1.1556E-2</v>
      </c>
      <c r="I57" s="1"/>
    </row>
    <row r="58" spans="1:9" ht="15.75" x14ac:dyDescent="0.25">
      <c r="A58" s="90">
        <v>2022</v>
      </c>
      <c r="B58" s="91">
        <f>C58+D58</f>
        <v>125762246</v>
      </c>
      <c r="C58" s="91">
        <v>61221651</v>
      </c>
      <c r="D58" s="91">
        <v>64540595</v>
      </c>
      <c r="E58" s="124">
        <v>0.94857586918744707</v>
      </c>
      <c r="F58" s="92">
        <v>-1E-3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8.4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49.55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15.25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59.58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11925729</v>
      </c>
      <c r="C68" s="34">
        <v>5961334</v>
      </c>
      <c r="D68" s="35">
        <v>5964395</v>
      </c>
      <c r="I68" s="1"/>
    </row>
    <row r="69" spans="1:9" ht="15.75" x14ac:dyDescent="0.25">
      <c r="A69" s="18" t="s">
        <v>23</v>
      </c>
      <c r="B69" s="11">
        <f t="shared" si="2"/>
        <v>19179224</v>
      </c>
      <c r="C69" s="34">
        <v>10169352</v>
      </c>
      <c r="D69" s="35">
        <v>9009872</v>
      </c>
      <c r="I69" s="1"/>
    </row>
    <row r="70" spans="1:9" ht="15.75" x14ac:dyDescent="0.25">
      <c r="A70" s="18" t="s">
        <v>24</v>
      </c>
      <c r="B70" s="11">
        <f t="shared" si="2"/>
        <v>6444464</v>
      </c>
      <c r="C70" s="34">
        <v>3321196</v>
      </c>
      <c r="D70" s="35">
        <v>3123268</v>
      </c>
      <c r="I70" s="1"/>
    </row>
    <row r="71" spans="1:9" ht="15.75" x14ac:dyDescent="0.25">
      <c r="A71" s="18" t="s">
        <v>25</v>
      </c>
      <c r="B71" s="11">
        <f t="shared" si="2"/>
        <v>14729556</v>
      </c>
      <c r="C71" s="34">
        <v>7344514</v>
      </c>
      <c r="D71" s="35">
        <v>7385042</v>
      </c>
      <c r="I71" s="1"/>
    </row>
    <row r="72" spans="1:9" ht="15.75" x14ac:dyDescent="0.25">
      <c r="A72" s="36" t="s">
        <v>81</v>
      </c>
      <c r="B72" s="11">
        <f t="shared" si="2"/>
        <v>23136252</v>
      </c>
      <c r="C72" s="34">
        <v>11059977</v>
      </c>
      <c r="D72" s="35">
        <v>12076275</v>
      </c>
      <c r="I72" s="1"/>
    </row>
    <row r="73" spans="1:9" ht="15.75" x14ac:dyDescent="0.25">
      <c r="A73" s="36" t="s">
        <v>82</v>
      </c>
      <c r="B73" s="11">
        <f>C73+D73</f>
        <v>18440026</v>
      </c>
      <c r="C73" s="34">
        <v>8836960</v>
      </c>
      <c r="D73" s="35">
        <v>9603066</v>
      </c>
      <c r="I73" s="1"/>
    </row>
    <row r="74" spans="1:9" ht="15.75" x14ac:dyDescent="0.25">
      <c r="A74" s="36" t="s">
        <v>83</v>
      </c>
      <c r="B74" s="11">
        <f>C74+D74</f>
        <v>16538917</v>
      </c>
      <c r="C74" s="34">
        <v>7703425</v>
      </c>
      <c r="D74" s="35">
        <v>8835492</v>
      </c>
      <c r="I74" s="1"/>
    </row>
    <row r="75" spans="1:9" ht="15.75" x14ac:dyDescent="0.25">
      <c r="A75" s="18" t="s">
        <v>26</v>
      </c>
      <c r="B75" s="11">
        <f t="shared" si="2"/>
        <v>15368078</v>
      </c>
      <c r="C75" s="34">
        <v>6824893</v>
      </c>
      <c r="D75" s="35">
        <v>8543185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35109898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3.58</v>
      </c>
      <c r="F95" s="130" t="s">
        <v>261</v>
      </c>
      <c r="G95" s="129"/>
      <c r="H95" s="11">
        <v>30572431</v>
      </c>
      <c r="I95" s="12">
        <f>IF(AND($C$94&gt;0,$C$94&lt;&gt;"N/D")=TRUE,H95/$C$94,0)</f>
        <v>0.87076387974695912</v>
      </c>
    </row>
    <row r="96" spans="1:9" ht="15.75" x14ac:dyDescent="0.25">
      <c r="F96" s="130" t="s">
        <v>262</v>
      </c>
      <c r="G96" s="129"/>
      <c r="H96" s="11">
        <v>25404828</v>
      </c>
      <c r="I96" s="12">
        <f t="shared" ref="I96:I109" si="3">IF(AND($C$94&gt;0,$C$94&lt;&gt;"N/D")=TRUE,H96/$C$94,0)</f>
        <v>0.72358022800294097</v>
      </c>
    </row>
    <row r="97" spans="1:9" ht="15.75" x14ac:dyDescent="0.25">
      <c r="F97" s="128" t="s">
        <v>265</v>
      </c>
      <c r="G97" s="129"/>
      <c r="H97" s="11">
        <v>16496654</v>
      </c>
      <c r="I97" s="12">
        <f t="shared" si="3"/>
        <v>0.46985764527142743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16189387</v>
      </c>
      <c r="I98" s="12">
        <f t="shared" si="3"/>
        <v>0.46110606758242362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4188891</v>
      </c>
      <c r="I99" s="12">
        <f t="shared" si="3"/>
        <v>0.11930797976114883</v>
      </c>
    </row>
    <row r="100" spans="1:9" ht="15.75" x14ac:dyDescent="0.25">
      <c r="A100" s="43" t="s">
        <v>31</v>
      </c>
      <c r="B100" s="11">
        <v>22695444</v>
      </c>
      <c r="C100" s="12">
        <f>IF(AND($C$94&gt;0,$C$94&lt;&gt;"N/D")=TRUE,B100/$C$94,0)</f>
        <v>0.64641156177668191</v>
      </c>
      <c r="F100" s="128" t="s">
        <v>268</v>
      </c>
      <c r="G100" s="129"/>
      <c r="H100" s="11">
        <v>7414538</v>
      </c>
      <c r="I100" s="12">
        <f t="shared" si="3"/>
        <v>0.21118084706483625</v>
      </c>
    </row>
    <row r="101" spans="1:9" ht="15.75" x14ac:dyDescent="0.25">
      <c r="A101" s="43" t="s">
        <v>32</v>
      </c>
      <c r="B101" s="11">
        <v>4410442</v>
      </c>
      <c r="C101" s="12">
        <f>IF(AND($C$94&gt;0,$C$94&lt;&gt;"N/D")=TRUE,B101/$C$94,0)</f>
        <v>0.12561819461850901</v>
      </c>
      <c r="F101" s="128" t="s">
        <v>269</v>
      </c>
      <c r="G101" s="129"/>
      <c r="H101" s="11">
        <v>23582635</v>
      </c>
      <c r="I101" s="12">
        <f t="shared" si="3"/>
        <v>0.67168053293689434</v>
      </c>
    </row>
    <row r="102" spans="1:9" ht="15.75" x14ac:dyDescent="0.25">
      <c r="A102" s="43" t="s">
        <v>33</v>
      </c>
      <c r="B102" s="11">
        <v>4344855</v>
      </c>
      <c r="C102" s="12">
        <f>IF(AND($C$94&gt;0,$C$94&lt;&gt;"N/D")=TRUE,B102/$C$94,0)</f>
        <v>0.12375014589902825</v>
      </c>
      <c r="F102" s="128" t="s">
        <v>270</v>
      </c>
      <c r="G102" s="129"/>
      <c r="H102" s="11">
        <v>31800766</v>
      </c>
      <c r="I102" s="12">
        <f t="shared" si="3"/>
        <v>0.90574931319937191</v>
      </c>
    </row>
    <row r="103" spans="1:9" ht="15.75" x14ac:dyDescent="0.25">
      <c r="A103" s="43" t="s">
        <v>34</v>
      </c>
      <c r="B103" s="11">
        <v>3659157</v>
      </c>
      <c r="C103" s="12">
        <f>IF(AND($C$94&gt;0,$C$94&lt;&gt;"N/D")=TRUE,B103/$C$94,0)</f>
        <v>0.10422009770578086</v>
      </c>
      <c r="F103" s="128" t="s">
        <v>271</v>
      </c>
      <c r="G103" s="129"/>
      <c r="H103" s="11">
        <v>13077396</v>
      </c>
      <c r="I103" s="12">
        <f t="shared" si="3"/>
        <v>0.37247035009899487</v>
      </c>
    </row>
    <row r="104" spans="1:9" ht="15.75" x14ac:dyDescent="0.25">
      <c r="F104" s="128" t="s">
        <v>272</v>
      </c>
      <c r="G104" s="129"/>
      <c r="H104" s="11">
        <v>13050462</v>
      </c>
      <c r="I104" s="12">
        <f t="shared" si="3"/>
        <v>0.37170321599908951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30541118</v>
      </c>
      <c r="I105" s="12">
        <f t="shared" si="3"/>
        <v>0.8698720229833764</v>
      </c>
    </row>
    <row r="106" spans="1:9" ht="15.75" x14ac:dyDescent="0.25">
      <c r="A106" s="40" t="s">
        <v>37</v>
      </c>
      <c r="B106" s="10"/>
      <c r="C106" s="16"/>
      <c r="D106" s="11">
        <v>35085015</v>
      </c>
      <c r="F106" s="128" t="s">
        <v>264</v>
      </c>
      <c r="G106" s="129"/>
      <c r="H106" s="11">
        <v>18143685</v>
      </c>
      <c r="I106" s="12">
        <f t="shared" si="3"/>
        <v>0.51676837682638666</v>
      </c>
    </row>
    <row r="107" spans="1:9" ht="15.75" x14ac:dyDescent="0.25">
      <c r="A107" s="44" t="s">
        <v>38</v>
      </c>
      <c r="B107" s="28"/>
      <c r="C107" s="45"/>
      <c r="D107" s="126">
        <v>46467.46</v>
      </c>
      <c r="F107" s="128" t="s">
        <v>274</v>
      </c>
      <c r="G107" s="129"/>
      <c r="H107" s="11">
        <v>15083084</v>
      </c>
      <c r="I107" s="12">
        <f t="shared" si="3"/>
        <v>0.42959634915487366</v>
      </c>
    </row>
    <row r="108" spans="1:9" ht="15.75" x14ac:dyDescent="0.25">
      <c r="A108" s="26" t="s">
        <v>218</v>
      </c>
      <c r="B108" s="10"/>
      <c r="C108" s="16"/>
      <c r="D108" s="127">
        <v>12979.74</v>
      </c>
      <c r="F108" s="128" t="s">
        <v>275</v>
      </c>
      <c r="G108" s="129"/>
      <c r="H108" s="11">
        <v>6546920</v>
      </c>
      <c r="I108" s="12">
        <f t="shared" si="3"/>
        <v>0.18646935402660525</v>
      </c>
    </row>
    <row r="109" spans="1:9" ht="15.75" x14ac:dyDescent="0.25">
      <c r="F109" s="128" t="s">
        <v>276</v>
      </c>
      <c r="G109" s="129"/>
      <c r="H109" s="11">
        <v>4007211</v>
      </c>
      <c r="I109" s="12">
        <f t="shared" si="3"/>
        <v>0.11413337059538026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6313100</v>
      </c>
      <c r="C112" s="12">
        <f>IF(AND($D$106&gt;0,$D$106&lt;&gt;"N/D")=TRUE,B112/$D$106,0)</f>
        <v>0.17993721821125058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14519957</v>
      </c>
      <c r="C113" s="12">
        <f t="shared" ref="C113:C118" si="4">IF(AND($D$106&gt;0,$D$106&lt;&gt;"N/D")=TRUE,B113/$D$106,0)</f>
        <v>0.41385067100584111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7486556</v>
      </c>
      <c r="C114" s="12">
        <f t="shared" si="4"/>
        <v>0.21338329198377143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2963588</v>
      </c>
      <c r="C115" s="12">
        <f t="shared" si="4"/>
        <v>8.4468768219138568E-2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2394674</v>
      </c>
      <c r="C116" s="12">
        <f t="shared" si="4"/>
        <v>6.8253469465525379E-2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521237</v>
      </c>
      <c r="C117" s="12">
        <f t="shared" si="4"/>
        <v>1.4856399519851994E-2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885903</v>
      </c>
      <c r="C118" s="12">
        <f t="shared" si="4"/>
        <v>2.525018159462095E-2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62587986</v>
      </c>
      <c r="C135" s="133">
        <f>C136+C137</f>
        <v>1</v>
      </c>
      <c r="G135" s="49" t="s">
        <v>277</v>
      </c>
      <c r="H135" s="131">
        <f>SUM(H136:H138)</f>
        <v>38462010</v>
      </c>
      <c r="I135" s="132">
        <f>SUM(I136:I138)</f>
        <v>1</v>
      </c>
    </row>
    <row r="136" spans="1:9" ht="15.75" x14ac:dyDescent="0.25">
      <c r="A136" s="50" t="s">
        <v>75</v>
      </c>
      <c r="B136" s="11">
        <v>61424487</v>
      </c>
      <c r="C136" s="24">
        <f>IF(AND($B$135&gt;0,$B$135&lt;&gt;"N/D")=TRUE,B136/$B$135,0)</f>
        <v>0.98141018629358034</v>
      </c>
      <c r="G136" s="50" t="s">
        <v>101</v>
      </c>
      <c r="H136" s="11">
        <v>16638015</v>
      </c>
      <c r="I136" s="24">
        <f>IF(H135&gt;0,H136/$H$135,0)</f>
        <v>0.43258308653135913</v>
      </c>
    </row>
    <row r="137" spans="1:9" ht="15.75" x14ac:dyDescent="0.25">
      <c r="A137" s="50" t="s">
        <v>76</v>
      </c>
      <c r="B137" s="11">
        <v>1163499</v>
      </c>
      <c r="C137" s="24">
        <f>IF(AND($B$135&gt;0,$B$135&lt;&gt;"N/D")=TRUE,B137/$B$135,0)</f>
        <v>1.8589813706419631E-2</v>
      </c>
      <c r="G137" s="50" t="s">
        <v>278</v>
      </c>
      <c r="H137" s="11">
        <v>10774330</v>
      </c>
      <c r="I137" s="24">
        <f>IF(H136&gt;0,H137/$H$135,0)</f>
        <v>0.28012914561667474</v>
      </c>
    </row>
    <row r="138" spans="1:9" ht="15.75" x14ac:dyDescent="0.25">
      <c r="G138" s="50" t="s">
        <v>279</v>
      </c>
      <c r="H138" s="11">
        <v>11049665</v>
      </c>
      <c r="I138" s="24">
        <f>IF(H137&gt;0,H138/$H$135,0)</f>
        <v>0.28728776785196614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6475342</v>
      </c>
      <c r="C141" s="24">
        <f t="shared" ref="C141:C146" si="6">IF(AND($B$136&gt;0,$B$136&lt;&gt;"N/D")=TRUE,B141/$B$136,0)</f>
        <v>0.10541955360571428</v>
      </c>
      <c r="G141" s="26" t="s">
        <v>281</v>
      </c>
      <c r="H141" s="119">
        <v>32272020</v>
      </c>
      <c r="I141" s="114">
        <f t="shared" ref="I141:I148" si="7">IF($B$58&gt;0,H141/$B$58,0)</f>
        <v>0.25661135218593345</v>
      </c>
    </row>
    <row r="142" spans="1:9" ht="15.75" x14ac:dyDescent="0.25">
      <c r="A142" s="43" t="s">
        <v>51</v>
      </c>
      <c r="B142" s="11">
        <v>37864034</v>
      </c>
      <c r="C142" s="24">
        <f t="shared" si="6"/>
        <v>0.6164322381723758</v>
      </c>
      <c r="G142" s="116" t="s">
        <v>282</v>
      </c>
      <c r="H142" s="118">
        <f>SUM(H143:H148)</f>
        <v>93490226</v>
      </c>
      <c r="I142" s="121">
        <f t="shared" si="7"/>
        <v>0.74338864781406655</v>
      </c>
    </row>
    <row r="143" spans="1:9" ht="15.75" x14ac:dyDescent="0.25">
      <c r="A143" s="43" t="s">
        <v>52</v>
      </c>
      <c r="B143" s="11">
        <v>4708401</v>
      </c>
      <c r="C143" s="24">
        <f t="shared" si="6"/>
        <v>7.6653485115797546E-2</v>
      </c>
      <c r="G143" s="26" t="s">
        <v>288</v>
      </c>
      <c r="H143" s="119">
        <v>3708775</v>
      </c>
      <c r="I143" s="114">
        <f t="shared" si="7"/>
        <v>2.9490368675508548E-2</v>
      </c>
    </row>
    <row r="144" spans="1:9" ht="15.75" x14ac:dyDescent="0.25">
      <c r="A144" s="43" t="s">
        <v>53</v>
      </c>
      <c r="B144" s="11">
        <v>12376710</v>
      </c>
      <c r="C144" s="24">
        <f t="shared" si="6"/>
        <v>0.20149472310611238</v>
      </c>
      <c r="G144" s="26" t="s">
        <v>283</v>
      </c>
      <c r="H144" s="119">
        <v>46860177</v>
      </c>
      <c r="I144" s="114">
        <f t="shared" si="7"/>
        <v>0.37260925667628425</v>
      </c>
    </row>
    <row r="145" spans="1:9" ht="15.75" x14ac:dyDescent="0.25">
      <c r="A145" s="25" t="s">
        <v>14</v>
      </c>
      <c r="B145" s="31">
        <v>36201269</v>
      </c>
      <c r="C145" s="32">
        <f t="shared" si="6"/>
        <v>0.58936217082285114</v>
      </c>
      <c r="D145" s="52"/>
      <c r="G145" s="26" t="s">
        <v>284</v>
      </c>
      <c r="H145" s="119">
        <v>8128712</v>
      </c>
      <c r="I145" s="114">
        <f t="shared" si="7"/>
        <v>6.4635550481501422E-2</v>
      </c>
    </row>
    <row r="146" spans="1:9" ht="15.75" x14ac:dyDescent="0.25">
      <c r="A146" s="25" t="s">
        <v>15</v>
      </c>
      <c r="B146" s="31">
        <v>25223218</v>
      </c>
      <c r="C146" s="32">
        <f t="shared" si="6"/>
        <v>0.41063782917714886</v>
      </c>
      <c r="G146" s="26" t="s">
        <v>285</v>
      </c>
      <c r="H146" s="119">
        <v>1178871</v>
      </c>
      <c r="I146" s="114">
        <f t="shared" si="7"/>
        <v>9.3738068259372528E-3</v>
      </c>
    </row>
    <row r="147" spans="1:9" x14ac:dyDescent="0.2">
      <c r="G147" s="26" t="s">
        <v>286</v>
      </c>
      <c r="H147" s="119">
        <v>32667543</v>
      </c>
      <c r="I147" s="114">
        <f t="shared" si="7"/>
        <v>0.25975635804087022</v>
      </c>
    </row>
    <row r="148" spans="1:9" x14ac:dyDescent="0.2">
      <c r="G148" s="26" t="s">
        <v>287</v>
      </c>
      <c r="H148" s="119">
        <v>946148</v>
      </c>
      <c r="I148" s="114">
        <f t="shared" si="7"/>
        <v>7.5233071139648696E-3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8656.89</v>
      </c>
      <c r="E162" s="24">
        <f>IF(AND($D$107&gt;0,$D$107&lt;&gt;"N/D")=TRUE,D162/$D$107,0)</f>
        <v>0.1863000473880001</v>
      </c>
    </row>
    <row r="163" spans="1:9" ht="15.75" x14ac:dyDescent="0.2">
      <c r="A163" s="56" t="s">
        <v>55</v>
      </c>
      <c r="B163" s="28"/>
      <c r="C163" s="45"/>
      <c r="D163" s="57">
        <v>2290.85</v>
      </c>
      <c r="E163" s="23">
        <f t="shared" ref="E163:E173" si="8">IF(AND($D$107&gt;0,$D$107&lt;&gt;"N/D")=TRUE,D163/$D$107,0)</f>
        <v>4.930009085928088E-2</v>
      </c>
    </row>
    <row r="164" spans="1:9" ht="15.75" x14ac:dyDescent="0.2">
      <c r="A164" s="51" t="s">
        <v>56</v>
      </c>
      <c r="B164" s="10"/>
      <c r="C164" s="16"/>
      <c r="D164" s="55">
        <v>4103.08</v>
      </c>
      <c r="E164" s="24">
        <f t="shared" si="8"/>
        <v>8.8300070630071018E-2</v>
      </c>
    </row>
    <row r="165" spans="1:9" ht="15.75" x14ac:dyDescent="0.2">
      <c r="A165" s="56" t="s">
        <v>57</v>
      </c>
      <c r="B165" s="28"/>
      <c r="C165" s="45"/>
      <c r="D165" s="57">
        <v>2221.14</v>
      </c>
      <c r="E165" s="23">
        <f t="shared" si="8"/>
        <v>4.7799901264239532E-2</v>
      </c>
    </row>
    <row r="166" spans="1:9" ht="15.75" x14ac:dyDescent="0.2">
      <c r="A166" s="51" t="s">
        <v>58</v>
      </c>
      <c r="B166" s="10"/>
      <c r="C166" s="16"/>
      <c r="D166" s="55">
        <v>1031.58</v>
      </c>
      <c r="E166" s="24">
        <f t="shared" si="8"/>
        <v>2.2200051390801216E-2</v>
      </c>
    </row>
    <row r="167" spans="1:9" ht="15.75" x14ac:dyDescent="0.2">
      <c r="A167" s="56" t="s">
        <v>59</v>
      </c>
      <c r="B167" s="28"/>
      <c r="C167" s="45"/>
      <c r="D167" s="57">
        <v>5060.3100000000004</v>
      </c>
      <c r="E167" s="23">
        <f t="shared" si="8"/>
        <v>0.1089000776026923</v>
      </c>
    </row>
    <row r="168" spans="1:9" ht="15.75" x14ac:dyDescent="0.2">
      <c r="A168" s="51" t="s">
        <v>63</v>
      </c>
      <c r="B168" s="10"/>
      <c r="C168" s="16"/>
      <c r="D168" s="55">
        <v>4107.72</v>
      </c>
      <c r="E168" s="24">
        <f t="shared" si="8"/>
        <v>8.8399925453209627E-2</v>
      </c>
    </row>
    <row r="169" spans="1:9" ht="15.75" x14ac:dyDescent="0.2">
      <c r="A169" s="56" t="s">
        <v>64</v>
      </c>
      <c r="B169" s="28"/>
      <c r="C169" s="45"/>
      <c r="D169" s="57">
        <v>2244.38</v>
      </c>
      <c r="E169" s="23">
        <f t="shared" si="8"/>
        <v>4.8300036197373393E-2</v>
      </c>
    </row>
    <row r="170" spans="1:9" ht="15.75" x14ac:dyDescent="0.2">
      <c r="A170" s="51" t="s">
        <v>65</v>
      </c>
      <c r="B170" s="10"/>
      <c r="C170" s="16"/>
      <c r="D170" s="55">
        <v>3262.02</v>
      </c>
      <c r="E170" s="24">
        <f t="shared" si="8"/>
        <v>7.0200092710038381E-2</v>
      </c>
    </row>
    <row r="171" spans="1:9" ht="15.75" x14ac:dyDescent="0.2">
      <c r="A171" s="56" t="s">
        <v>66</v>
      </c>
      <c r="B171" s="28"/>
      <c r="C171" s="45"/>
      <c r="D171" s="57">
        <v>1761.12</v>
      </c>
      <c r="E171" s="23">
        <f t="shared" si="8"/>
        <v>3.7900070285744041E-2</v>
      </c>
    </row>
    <row r="172" spans="1:9" ht="15.75" x14ac:dyDescent="0.2">
      <c r="A172" s="51" t="s">
        <v>67</v>
      </c>
      <c r="B172" s="10"/>
      <c r="C172" s="16"/>
      <c r="D172" s="55">
        <v>599.42999999999995</v>
      </c>
      <c r="E172" s="24">
        <f t="shared" si="8"/>
        <v>1.2899994964217971E-2</v>
      </c>
    </row>
    <row r="173" spans="1:9" ht="15.75" x14ac:dyDescent="0.2">
      <c r="A173" s="56" t="s">
        <v>68</v>
      </c>
      <c r="B173" s="28"/>
      <c r="C173" s="45"/>
      <c r="D173" s="57">
        <v>11128.96</v>
      </c>
      <c r="E173" s="23">
        <f t="shared" si="8"/>
        <v>0.23950007166305193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4758433</v>
      </c>
      <c r="E177" s="78">
        <v>12811743</v>
      </c>
      <c r="F177" s="79">
        <v>11840</v>
      </c>
      <c r="G177" s="79">
        <v>4501531.37</v>
      </c>
      <c r="H177" s="80">
        <v>0.64859999999999995</v>
      </c>
    </row>
    <row r="178" spans="1:8" x14ac:dyDescent="0.2">
      <c r="A178" s="214" t="s">
        <v>195</v>
      </c>
      <c r="B178" s="215"/>
      <c r="C178" s="216"/>
      <c r="D178" s="58">
        <v>22139</v>
      </c>
      <c r="E178" s="58">
        <v>71933</v>
      </c>
      <c r="F178" s="59">
        <v>3621</v>
      </c>
      <c r="G178" s="59">
        <v>2360588.37</v>
      </c>
      <c r="H178" s="76">
        <v>0.19589999999999999</v>
      </c>
    </row>
    <row r="179" spans="1:8" ht="15" customHeight="1" x14ac:dyDescent="0.2">
      <c r="A179" s="225" t="s">
        <v>196</v>
      </c>
      <c r="B179" s="226"/>
      <c r="C179" s="227"/>
      <c r="D179" s="60">
        <v>2753</v>
      </c>
      <c r="E179" s="60">
        <v>46047</v>
      </c>
      <c r="F179" s="61">
        <v>34528</v>
      </c>
      <c r="G179" s="61">
        <v>378202556.07999998</v>
      </c>
      <c r="H179" s="77">
        <v>0.19500000000000001</v>
      </c>
    </row>
    <row r="180" spans="1:8" ht="15" customHeight="1" x14ac:dyDescent="0.2">
      <c r="A180" s="214" t="s">
        <v>197</v>
      </c>
      <c r="B180" s="215"/>
      <c r="C180" s="216"/>
      <c r="D180" s="58">
        <v>448</v>
      </c>
      <c r="E180" s="58">
        <v>3111696</v>
      </c>
      <c r="F180" s="59">
        <v>27128</v>
      </c>
      <c r="G180" s="59">
        <v>7036829234.5600004</v>
      </c>
      <c r="H180" s="76">
        <v>9.4999999999999998E-3</v>
      </c>
    </row>
    <row r="181" spans="1:8" ht="15" customHeight="1" x14ac:dyDescent="0.2">
      <c r="A181" s="225" t="s">
        <v>93</v>
      </c>
      <c r="B181" s="226"/>
      <c r="C181" s="227"/>
      <c r="D181" s="60">
        <v>553326</v>
      </c>
      <c r="E181" s="60">
        <v>2613779</v>
      </c>
      <c r="F181" s="61">
        <v>8542</v>
      </c>
      <c r="G181" s="61">
        <v>15292654.550000001</v>
      </c>
      <c r="H181" s="77">
        <v>0.9163</v>
      </c>
    </row>
    <row r="182" spans="1:8" ht="15" customHeight="1" x14ac:dyDescent="0.2">
      <c r="A182" s="214" t="s">
        <v>92</v>
      </c>
      <c r="B182" s="215"/>
      <c r="C182" s="216"/>
      <c r="D182" s="58">
        <v>15843</v>
      </c>
      <c r="E182" s="58">
        <v>236189</v>
      </c>
      <c r="F182" s="59">
        <v>4371</v>
      </c>
      <c r="G182" s="59">
        <v>18593268.210000001</v>
      </c>
      <c r="H182" s="76">
        <v>0.2034</v>
      </c>
    </row>
    <row r="183" spans="1:8" ht="15" customHeight="1" x14ac:dyDescent="0.2">
      <c r="A183" s="225" t="s">
        <v>94</v>
      </c>
      <c r="B183" s="226"/>
      <c r="C183" s="227"/>
      <c r="D183" s="60">
        <v>146863</v>
      </c>
      <c r="E183" s="60">
        <v>650551</v>
      </c>
      <c r="F183" s="61">
        <v>7740</v>
      </c>
      <c r="G183" s="61">
        <v>5592501.3899999997</v>
      </c>
      <c r="H183" s="77">
        <v>0.64029999999999998</v>
      </c>
    </row>
    <row r="184" spans="1:8" ht="15" customHeight="1" x14ac:dyDescent="0.2">
      <c r="A184" s="214" t="s">
        <v>95</v>
      </c>
      <c r="B184" s="215"/>
      <c r="C184" s="216"/>
      <c r="D184" s="58">
        <v>2080860</v>
      </c>
      <c r="E184" s="58">
        <v>1306684</v>
      </c>
      <c r="F184" s="59">
        <v>3310</v>
      </c>
      <c r="G184" s="59">
        <v>495200.94</v>
      </c>
      <c r="H184" s="76">
        <v>1.5021</v>
      </c>
    </row>
    <row r="185" spans="1:8" ht="15" customHeight="1" x14ac:dyDescent="0.2">
      <c r="A185" s="225" t="s">
        <v>199</v>
      </c>
      <c r="B185" s="226"/>
      <c r="C185" s="227"/>
      <c r="D185" s="60">
        <v>617567</v>
      </c>
      <c r="E185" s="60">
        <v>730027</v>
      </c>
      <c r="F185" s="61">
        <v>2570</v>
      </c>
      <c r="G185" s="61">
        <v>660501.85</v>
      </c>
      <c r="H185" s="77">
        <v>1.7285999999999999</v>
      </c>
    </row>
    <row r="186" spans="1:8" ht="15" customHeight="1" x14ac:dyDescent="0.2">
      <c r="A186" s="214" t="s">
        <v>200</v>
      </c>
      <c r="B186" s="215"/>
      <c r="C186" s="216"/>
      <c r="D186" s="58">
        <v>103951</v>
      </c>
      <c r="E186" s="58">
        <v>1544005</v>
      </c>
      <c r="F186" s="59">
        <v>4813</v>
      </c>
      <c r="G186" s="59">
        <v>5451349.0499999998</v>
      </c>
      <c r="H186" s="76">
        <v>1.1074999999999999</v>
      </c>
    </row>
    <row r="187" spans="1:8" ht="15" customHeight="1" x14ac:dyDescent="0.2">
      <c r="A187" s="225" t="s">
        <v>96</v>
      </c>
      <c r="B187" s="226"/>
      <c r="C187" s="227"/>
      <c r="D187" s="60">
        <v>359</v>
      </c>
      <c r="E187" s="60">
        <v>24399</v>
      </c>
      <c r="F187" s="61">
        <v>32080</v>
      </c>
      <c r="G187" s="61">
        <v>3272503355.9200001</v>
      </c>
      <c r="H187" s="77">
        <v>1.7582</v>
      </c>
    </row>
    <row r="188" spans="1:8" ht="15" customHeight="1" x14ac:dyDescent="0.2">
      <c r="A188" s="214" t="s">
        <v>201</v>
      </c>
      <c r="B188" s="215"/>
      <c r="C188" s="216"/>
      <c r="D188" s="58">
        <v>50527</v>
      </c>
      <c r="E188" s="58">
        <v>519147</v>
      </c>
      <c r="F188" s="59">
        <v>3778</v>
      </c>
      <c r="G188" s="59">
        <v>3405179.78</v>
      </c>
      <c r="H188" s="76">
        <v>3.0222000000000002</v>
      </c>
    </row>
    <row r="189" spans="1:8" ht="15" customHeight="1" x14ac:dyDescent="0.2">
      <c r="A189" s="225" t="s">
        <v>202</v>
      </c>
      <c r="B189" s="226"/>
      <c r="C189" s="227"/>
      <c r="D189" s="60">
        <v>60069</v>
      </c>
      <c r="E189" s="60">
        <v>92146</v>
      </c>
      <c r="F189" s="61">
        <v>7571</v>
      </c>
      <c r="G189" s="61">
        <v>1600120.4</v>
      </c>
      <c r="H189" s="77">
        <v>0.95730000000000004</v>
      </c>
    </row>
    <row r="190" spans="1:8" ht="15" customHeight="1" x14ac:dyDescent="0.2">
      <c r="A190" s="214" t="s">
        <v>203</v>
      </c>
      <c r="B190" s="215"/>
      <c r="C190" s="216"/>
      <c r="D190" s="58">
        <v>28466</v>
      </c>
      <c r="E190" s="58">
        <v>259862</v>
      </c>
      <c r="F190" s="59">
        <v>20635</v>
      </c>
      <c r="G190" s="59">
        <v>65847335.119999997</v>
      </c>
      <c r="H190" s="76">
        <v>1.7316</v>
      </c>
    </row>
    <row r="191" spans="1:8" ht="15" customHeight="1" x14ac:dyDescent="0.2">
      <c r="A191" s="225" t="s">
        <v>204</v>
      </c>
      <c r="B191" s="226"/>
      <c r="C191" s="227"/>
      <c r="D191" s="60">
        <v>8281</v>
      </c>
      <c r="E191" s="60">
        <v>184202</v>
      </c>
      <c r="F191" s="61">
        <v>33530</v>
      </c>
      <c r="G191" s="61">
        <v>120063618.48999999</v>
      </c>
      <c r="H191" s="77">
        <v>1.0271999999999999</v>
      </c>
    </row>
    <row r="192" spans="1:8" ht="15" customHeight="1" x14ac:dyDescent="0.2">
      <c r="A192" s="214" t="s">
        <v>205</v>
      </c>
      <c r="B192" s="215"/>
      <c r="C192" s="216"/>
      <c r="D192" s="58">
        <v>72094</v>
      </c>
      <c r="E192" s="58">
        <v>100960</v>
      </c>
      <c r="F192" s="59">
        <v>4407</v>
      </c>
      <c r="G192" s="59">
        <v>1787268.01</v>
      </c>
      <c r="H192" s="76">
        <v>0.90090000000000003</v>
      </c>
    </row>
    <row r="193" spans="1:9" ht="15" customHeight="1" x14ac:dyDescent="0.2">
      <c r="A193" s="225" t="s">
        <v>206</v>
      </c>
      <c r="B193" s="226"/>
      <c r="C193" s="227"/>
      <c r="D193" s="60">
        <v>94162</v>
      </c>
      <c r="E193" s="60">
        <v>293062</v>
      </c>
      <c r="F193" s="61">
        <v>4682</v>
      </c>
      <c r="G193" s="61">
        <v>1717322.26</v>
      </c>
      <c r="H193" s="77">
        <v>1.3532</v>
      </c>
    </row>
    <row r="194" spans="1:9" ht="15" customHeight="1" x14ac:dyDescent="0.2">
      <c r="A194" s="214" t="s">
        <v>207</v>
      </c>
      <c r="B194" s="215"/>
      <c r="C194" s="216"/>
      <c r="D194" s="58">
        <v>195419</v>
      </c>
      <c r="E194" s="58">
        <v>261302</v>
      </c>
      <c r="F194" s="59">
        <v>4058</v>
      </c>
      <c r="G194" s="59">
        <v>718044.12</v>
      </c>
      <c r="H194" s="76">
        <v>5.0354000000000001</v>
      </c>
    </row>
    <row r="195" spans="1:9" ht="15" customHeight="1" x14ac:dyDescent="0.2">
      <c r="A195" s="225" t="s">
        <v>208</v>
      </c>
      <c r="B195" s="226"/>
      <c r="C195" s="227"/>
      <c r="D195" s="60">
        <v>18701</v>
      </c>
      <c r="E195" s="60">
        <v>454298</v>
      </c>
      <c r="F195" s="61">
        <v>9383</v>
      </c>
      <c r="G195" s="61">
        <v>32017444.23</v>
      </c>
      <c r="H195" s="77">
        <v>0.3327</v>
      </c>
    </row>
    <row r="196" spans="1:9" ht="15" customHeight="1" x14ac:dyDescent="0.2">
      <c r="A196" s="214" t="s">
        <v>97</v>
      </c>
      <c r="B196" s="215"/>
      <c r="C196" s="216"/>
      <c r="D196" s="58">
        <v>686605</v>
      </c>
      <c r="E196" s="58">
        <v>311454</v>
      </c>
      <c r="F196" s="59">
        <v>4124</v>
      </c>
      <c r="G196" s="59">
        <v>364462.23</v>
      </c>
      <c r="H196" s="76">
        <v>0.74860000000000004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507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14007.09</v>
      </c>
      <c r="E205" s="182">
        <v>14191</v>
      </c>
      <c r="F205" s="182">
        <v>14682.5</v>
      </c>
      <c r="G205" s="182">
        <v>14910.79</v>
      </c>
      <c r="H205" s="182">
        <v>12966.53</v>
      </c>
      <c r="I205" s="182">
        <v>13094.41</v>
      </c>
    </row>
    <row r="206" spans="1:9" ht="15" customHeight="1" x14ac:dyDescent="0.2">
      <c r="A206" s="214" t="s">
        <v>383</v>
      </c>
      <c r="B206" s="215"/>
      <c r="C206" s="216"/>
      <c r="D206" s="183">
        <v>8368.39</v>
      </c>
      <c r="E206" s="183">
        <v>11035.53</v>
      </c>
      <c r="F206" s="183">
        <v>8607.09</v>
      </c>
      <c r="G206" s="183">
        <v>11163.4</v>
      </c>
      <c r="H206" s="183">
        <v>7781.36</v>
      </c>
      <c r="I206" s="183">
        <v>10635.9</v>
      </c>
    </row>
    <row r="207" spans="1:9" ht="15" customHeight="1" x14ac:dyDescent="0.2">
      <c r="A207" s="225" t="s">
        <v>384</v>
      </c>
      <c r="B207" s="226"/>
      <c r="C207" s="227"/>
      <c r="D207" s="184">
        <v>21812.48</v>
      </c>
      <c r="E207" s="184">
        <v>21817.88</v>
      </c>
      <c r="F207" s="184">
        <v>21891.56</v>
      </c>
      <c r="G207" s="184">
        <v>21897.27</v>
      </c>
      <c r="H207" s="184">
        <v>21243.54</v>
      </c>
      <c r="I207" s="184">
        <v>21246.69</v>
      </c>
    </row>
    <row r="208" spans="1:9" ht="15" customHeight="1" x14ac:dyDescent="0.2">
      <c r="A208" s="214" t="s">
        <v>385</v>
      </c>
      <c r="B208" s="215"/>
      <c r="C208" s="216"/>
      <c r="D208" s="183">
        <v>14870.79</v>
      </c>
      <c r="E208" s="183">
        <v>14880.07</v>
      </c>
      <c r="F208" s="183">
        <v>16362.41</v>
      </c>
      <c r="G208" s="183">
        <v>16374.5</v>
      </c>
      <c r="H208" s="183">
        <v>12519.37</v>
      </c>
      <c r="I208" s="183">
        <v>12525.27</v>
      </c>
    </row>
    <row r="209" spans="1:9" ht="15" customHeight="1" x14ac:dyDescent="0.2">
      <c r="A209" s="225" t="s">
        <v>386</v>
      </c>
      <c r="B209" s="226"/>
      <c r="C209" s="227"/>
      <c r="D209" s="184">
        <v>10544.99</v>
      </c>
      <c r="E209" s="184">
        <v>10545.03</v>
      </c>
      <c r="F209" s="184">
        <v>10575.67</v>
      </c>
      <c r="G209" s="184">
        <v>10575.67</v>
      </c>
      <c r="H209" s="184">
        <v>10391.35</v>
      </c>
      <c r="I209" s="184">
        <v>10391.59</v>
      </c>
    </row>
    <row r="210" spans="1:9" ht="15" customHeight="1" x14ac:dyDescent="0.2">
      <c r="A210" s="214" t="s">
        <v>387</v>
      </c>
      <c r="B210" s="215"/>
      <c r="C210" s="216"/>
      <c r="D210" s="183">
        <v>28895.22</v>
      </c>
      <c r="E210" s="183">
        <v>28898.05</v>
      </c>
      <c r="F210" s="183">
        <v>29197.040000000001</v>
      </c>
      <c r="G210" s="183">
        <v>29199.69</v>
      </c>
      <c r="H210" s="183">
        <v>27876.84</v>
      </c>
      <c r="I210" s="183">
        <v>27880.26</v>
      </c>
    </row>
    <row r="211" spans="1:9" ht="15" customHeight="1" x14ac:dyDescent="0.2">
      <c r="A211" s="225" t="s">
        <v>388</v>
      </c>
      <c r="B211" s="226"/>
      <c r="C211" s="227"/>
      <c r="D211" s="184">
        <v>12615.94</v>
      </c>
      <c r="E211" s="184">
        <v>12615.92</v>
      </c>
      <c r="F211" s="184">
        <v>13467.84</v>
      </c>
      <c r="G211" s="184">
        <v>13467.85</v>
      </c>
      <c r="H211" s="184">
        <v>11451.64</v>
      </c>
      <c r="I211" s="184">
        <v>11451.61</v>
      </c>
    </row>
    <row r="212" spans="1:9" ht="15" customHeight="1" x14ac:dyDescent="0.2">
      <c r="A212" s="214" t="s">
        <v>389</v>
      </c>
      <c r="B212" s="215"/>
      <c r="C212" s="216"/>
      <c r="D212" s="183">
        <v>14704.89</v>
      </c>
      <c r="E212" s="183">
        <v>14706.26</v>
      </c>
      <c r="F212" s="183">
        <v>14841.33</v>
      </c>
      <c r="G212" s="183">
        <v>14842.81</v>
      </c>
      <c r="H212" s="183">
        <v>14275.72</v>
      </c>
      <c r="I212" s="183">
        <v>14276.75</v>
      </c>
    </row>
    <row r="213" spans="1:9" ht="15" customHeight="1" x14ac:dyDescent="0.2">
      <c r="A213" s="225" t="s">
        <v>390</v>
      </c>
      <c r="B213" s="226"/>
      <c r="C213" s="227"/>
      <c r="D213" s="184">
        <v>13967.28</v>
      </c>
      <c r="E213" s="184">
        <v>13967.58</v>
      </c>
      <c r="F213" s="184">
        <v>14727.2</v>
      </c>
      <c r="G213" s="184">
        <v>14727.53</v>
      </c>
      <c r="H213" s="184">
        <v>13017.31</v>
      </c>
      <c r="I213" s="184">
        <v>13017.58</v>
      </c>
    </row>
    <row r="214" spans="1:9" ht="15" customHeight="1" x14ac:dyDescent="0.2">
      <c r="A214" s="214" t="s">
        <v>391</v>
      </c>
      <c r="B214" s="215"/>
      <c r="C214" s="216"/>
      <c r="D214" s="183">
        <v>17168.560000000001</v>
      </c>
      <c r="E214" s="183">
        <v>17168.57</v>
      </c>
      <c r="F214" s="183">
        <v>18277.77</v>
      </c>
      <c r="G214" s="183">
        <v>18277.78</v>
      </c>
      <c r="H214" s="183">
        <v>16371.2</v>
      </c>
      <c r="I214" s="183">
        <v>16371.22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508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21586547</v>
      </c>
      <c r="E220" s="58">
        <v>18620222</v>
      </c>
      <c r="F220" s="58">
        <v>13090085</v>
      </c>
      <c r="G220" s="58">
        <v>11111774</v>
      </c>
      <c r="H220" s="58">
        <v>8496462</v>
      </c>
      <c r="I220" s="58">
        <v>7508448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231</v>
      </c>
      <c r="E222" s="58">
        <v>152</v>
      </c>
      <c r="F222" s="58">
        <v>204</v>
      </c>
      <c r="G222" s="58">
        <v>128</v>
      </c>
      <c r="H222" s="58">
        <v>27</v>
      </c>
      <c r="I222" s="58">
        <v>24</v>
      </c>
    </row>
    <row r="223" spans="1:9" ht="15" customHeight="1" x14ac:dyDescent="0.2">
      <c r="A223" s="208" t="s">
        <v>403</v>
      </c>
      <c r="B223" s="209"/>
      <c r="C223" s="209"/>
      <c r="D223" s="181">
        <v>484482</v>
      </c>
      <c r="E223" s="58">
        <v>390703</v>
      </c>
      <c r="F223" s="58">
        <v>310250</v>
      </c>
      <c r="G223" s="58">
        <v>243941</v>
      </c>
      <c r="H223" s="58">
        <v>174232</v>
      </c>
      <c r="I223" s="58">
        <v>146762</v>
      </c>
    </row>
    <row r="224" spans="1:9" ht="15" customHeight="1" x14ac:dyDescent="0.2">
      <c r="A224" s="208" t="s">
        <v>404</v>
      </c>
      <c r="B224" s="209"/>
      <c r="C224" s="209"/>
      <c r="D224" s="181">
        <v>6114523</v>
      </c>
      <c r="E224" s="58">
        <v>5119637</v>
      </c>
      <c r="F224" s="58">
        <v>3673909</v>
      </c>
      <c r="G224" s="58">
        <v>3017481</v>
      </c>
      <c r="H224" s="58">
        <v>2440614</v>
      </c>
      <c r="I224" s="58">
        <v>2102156</v>
      </c>
    </row>
    <row r="225" spans="1:9" ht="15" customHeight="1" x14ac:dyDescent="0.2">
      <c r="A225" s="208" t="s">
        <v>405</v>
      </c>
      <c r="B225" s="209"/>
      <c r="C225" s="209"/>
      <c r="D225" s="181">
        <v>6289266</v>
      </c>
      <c r="E225" s="58">
        <v>5399537</v>
      </c>
      <c r="F225" s="58">
        <v>3754971</v>
      </c>
      <c r="G225" s="58">
        <v>3172267</v>
      </c>
      <c r="H225" s="58">
        <v>2534295</v>
      </c>
      <c r="I225" s="58">
        <v>2227270</v>
      </c>
    </row>
    <row r="226" spans="1:9" ht="15" customHeight="1" x14ac:dyDescent="0.2">
      <c r="A226" s="208" t="s">
        <v>406</v>
      </c>
      <c r="B226" s="209"/>
      <c r="C226" s="209"/>
      <c r="D226" s="181">
        <v>4911958</v>
      </c>
      <c r="E226" s="58">
        <v>4321019</v>
      </c>
      <c r="F226" s="58">
        <v>2942965</v>
      </c>
      <c r="G226" s="58">
        <v>2554612</v>
      </c>
      <c r="H226" s="58">
        <v>1968993</v>
      </c>
      <c r="I226" s="58">
        <v>1766407</v>
      </c>
    </row>
    <row r="227" spans="1:9" ht="15" customHeight="1" x14ac:dyDescent="0.2">
      <c r="A227" s="208" t="s">
        <v>407</v>
      </c>
      <c r="B227" s="209"/>
      <c r="C227" s="209"/>
      <c r="D227" s="181">
        <v>3118320</v>
      </c>
      <c r="E227" s="58">
        <v>2792690</v>
      </c>
      <c r="F227" s="58">
        <v>1959303</v>
      </c>
      <c r="G227" s="58">
        <v>1730615</v>
      </c>
      <c r="H227" s="58">
        <v>1159017</v>
      </c>
      <c r="I227" s="58">
        <v>1062075</v>
      </c>
    </row>
    <row r="228" spans="1:9" ht="15" customHeight="1" x14ac:dyDescent="0.2">
      <c r="A228" s="208" t="s">
        <v>408</v>
      </c>
      <c r="B228" s="209"/>
      <c r="C228" s="209"/>
      <c r="D228" s="181">
        <v>592194</v>
      </c>
      <c r="E228" s="58">
        <v>528633</v>
      </c>
      <c r="F228" s="58">
        <v>394375</v>
      </c>
      <c r="G228" s="58">
        <v>345079</v>
      </c>
      <c r="H228" s="58">
        <v>197819</v>
      </c>
      <c r="I228" s="58">
        <v>183554</v>
      </c>
    </row>
    <row r="229" spans="1:9" ht="15" customHeight="1" x14ac:dyDescent="0.2">
      <c r="A229" s="208" t="s">
        <v>409</v>
      </c>
      <c r="B229" s="209"/>
      <c r="C229" s="209"/>
      <c r="D229" s="181">
        <v>75573</v>
      </c>
      <c r="E229" s="58">
        <v>67851</v>
      </c>
      <c r="F229" s="58">
        <v>54108</v>
      </c>
      <c r="G229" s="58">
        <v>47651</v>
      </c>
      <c r="H229" s="58">
        <v>21465</v>
      </c>
      <c r="I229" s="58">
        <v>20200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24433</v>
      </c>
      <c r="E231" s="58">
        <v>20835</v>
      </c>
      <c r="F231" s="58">
        <v>12580</v>
      </c>
      <c r="G231" s="58">
        <v>10760</v>
      </c>
      <c r="H231" s="58">
        <v>11853</v>
      </c>
      <c r="I231" s="58">
        <v>10075</v>
      </c>
    </row>
    <row r="232" spans="1:9" ht="15" customHeight="1" x14ac:dyDescent="0.2">
      <c r="A232" s="208" t="s">
        <v>412</v>
      </c>
      <c r="B232" s="209"/>
      <c r="C232" s="209"/>
      <c r="D232" s="181">
        <v>11821446</v>
      </c>
      <c r="E232" s="58">
        <v>10038004</v>
      </c>
      <c r="F232" s="58">
        <v>6801600</v>
      </c>
      <c r="G232" s="58">
        <v>5651944</v>
      </c>
      <c r="H232" s="58">
        <v>5019846</v>
      </c>
      <c r="I232" s="58">
        <v>4386060</v>
      </c>
    </row>
    <row r="233" spans="1:9" ht="15" customHeight="1" x14ac:dyDescent="0.2">
      <c r="A233" s="208" t="s">
        <v>413</v>
      </c>
      <c r="B233" s="209"/>
      <c r="C233" s="209"/>
      <c r="D233" s="181">
        <v>6974272</v>
      </c>
      <c r="E233" s="58">
        <v>6046951</v>
      </c>
      <c r="F233" s="58">
        <v>4410898</v>
      </c>
      <c r="G233" s="58">
        <v>3766179</v>
      </c>
      <c r="H233" s="58">
        <v>2563374</v>
      </c>
      <c r="I233" s="58">
        <v>2280772</v>
      </c>
    </row>
    <row r="234" spans="1:9" ht="15" customHeight="1" x14ac:dyDescent="0.2">
      <c r="A234" s="208" t="s">
        <v>414</v>
      </c>
      <c r="B234" s="209"/>
      <c r="C234" s="209"/>
      <c r="D234" s="181">
        <v>1857636</v>
      </c>
      <c r="E234" s="58">
        <v>1655113</v>
      </c>
      <c r="F234" s="58">
        <v>1220477</v>
      </c>
      <c r="G234" s="58">
        <v>1075212</v>
      </c>
      <c r="H234" s="58">
        <v>637159</v>
      </c>
      <c r="I234" s="58">
        <v>579901</v>
      </c>
    </row>
    <row r="235" spans="1:9" ht="15" customHeight="1" x14ac:dyDescent="0.2">
      <c r="A235" s="208" t="s">
        <v>415</v>
      </c>
      <c r="B235" s="209"/>
      <c r="C235" s="209"/>
      <c r="D235" s="181">
        <v>816501</v>
      </c>
      <c r="E235" s="58">
        <v>767060</v>
      </c>
      <c r="F235" s="58">
        <v>583858</v>
      </c>
      <c r="G235" s="58">
        <v>547007</v>
      </c>
      <c r="H235" s="58">
        <v>232643</v>
      </c>
      <c r="I235" s="58">
        <v>220053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92259</v>
      </c>
      <c r="E238" s="58">
        <v>92259</v>
      </c>
      <c r="F238" s="58">
        <v>60672</v>
      </c>
      <c r="G238" s="58">
        <v>60672</v>
      </c>
      <c r="H238" s="58">
        <v>31587</v>
      </c>
      <c r="I238" s="58">
        <v>31587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292032</v>
      </c>
      <c r="E240" s="58">
        <v>274768</v>
      </c>
      <c r="F240" s="58">
        <v>166198</v>
      </c>
      <c r="G240" s="58">
        <v>154311</v>
      </c>
      <c r="H240" s="58">
        <v>125834</v>
      </c>
      <c r="I240" s="58">
        <v>120457</v>
      </c>
    </row>
    <row r="241" spans="1:9" ht="15" customHeight="1" x14ac:dyDescent="0.2">
      <c r="A241" s="208" t="s">
        <v>421</v>
      </c>
      <c r="B241" s="209"/>
      <c r="C241" s="209"/>
      <c r="D241" s="181">
        <v>1235471</v>
      </c>
      <c r="E241" s="58">
        <v>1144328</v>
      </c>
      <c r="F241" s="58">
        <v>736887</v>
      </c>
      <c r="G241" s="58">
        <v>669342</v>
      </c>
      <c r="H241" s="58">
        <v>498584</v>
      </c>
      <c r="I241" s="58">
        <v>474986</v>
      </c>
    </row>
    <row r="242" spans="1:9" ht="15" customHeight="1" x14ac:dyDescent="0.2">
      <c r="A242" s="208" t="s">
        <v>422</v>
      </c>
      <c r="B242" s="209"/>
      <c r="C242" s="209"/>
      <c r="D242" s="181">
        <v>4748007</v>
      </c>
      <c r="E242" s="58">
        <v>4190719</v>
      </c>
      <c r="F242" s="58">
        <v>3007845</v>
      </c>
      <c r="G242" s="58">
        <v>2589761</v>
      </c>
      <c r="H242" s="58">
        <v>1740162</v>
      </c>
      <c r="I242" s="58">
        <v>1600958</v>
      </c>
    </row>
    <row r="243" spans="1:9" ht="15" customHeight="1" x14ac:dyDescent="0.2">
      <c r="A243" s="208" t="s">
        <v>423</v>
      </c>
      <c r="B243" s="209"/>
      <c r="C243" s="209"/>
      <c r="D243" s="181">
        <v>4875487</v>
      </c>
      <c r="E243" s="58">
        <v>4124999</v>
      </c>
      <c r="F243" s="58">
        <v>3104803</v>
      </c>
      <c r="G243" s="58">
        <v>2583417</v>
      </c>
      <c r="H243" s="58">
        <v>1770684</v>
      </c>
      <c r="I243" s="58">
        <v>1541582</v>
      </c>
    </row>
    <row r="244" spans="1:9" ht="15" customHeight="1" x14ac:dyDescent="0.2">
      <c r="A244" s="208" t="s">
        <v>424</v>
      </c>
      <c r="B244" s="209"/>
      <c r="C244" s="209"/>
      <c r="D244" s="181">
        <v>2267321</v>
      </c>
      <c r="E244" s="58">
        <v>1863558</v>
      </c>
      <c r="F244" s="58">
        <v>1422684</v>
      </c>
      <c r="G244" s="58">
        <v>1161336</v>
      </c>
      <c r="H244" s="58">
        <v>844637</v>
      </c>
      <c r="I244" s="58">
        <v>702222</v>
      </c>
    </row>
    <row r="245" spans="1:9" ht="15" customHeight="1" x14ac:dyDescent="0.2">
      <c r="A245" s="208" t="s">
        <v>425</v>
      </c>
      <c r="B245" s="209"/>
      <c r="C245" s="209"/>
      <c r="D245" s="181">
        <v>2263373</v>
      </c>
      <c r="E245" s="58">
        <v>1854688</v>
      </c>
      <c r="F245" s="58">
        <v>1383802</v>
      </c>
      <c r="G245" s="58">
        <v>1125586</v>
      </c>
      <c r="H245" s="58">
        <v>879571</v>
      </c>
      <c r="I245" s="58">
        <v>729102</v>
      </c>
    </row>
    <row r="246" spans="1:9" ht="15" customHeight="1" x14ac:dyDescent="0.2">
      <c r="A246" s="208" t="s">
        <v>426</v>
      </c>
      <c r="B246" s="209"/>
      <c r="C246" s="209"/>
      <c r="D246" s="181">
        <v>5904856</v>
      </c>
      <c r="E246" s="58">
        <v>5167162</v>
      </c>
      <c r="F246" s="58">
        <v>3267866</v>
      </c>
      <c r="G246" s="58">
        <v>2828021</v>
      </c>
      <c r="H246" s="58">
        <v>2636990</v>
      </c>
      <c r="I246" s="58">
        <v>2339141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757828</v>
      </c>
      <c r="E248" s="58">
        <v>475384</v>
      </c>
      <c r="F248" s="58">
        <v>166198</v>
      </c>
      <c r="G248" s="58">
        <v>154311</v>
      </c>
      <c r="H248" s="58">
        <v>219071</v>
      </c>
      <c r="I248" s="58">
        <v>129989</v>
      </c>
    </row>
    <row r="249" spans="1:9" ht="15" customHeight="1" x14ac:dyDescent="0.2">
      <c r="A249" s="208" t="s">
        <v>429</v>
      </c>
      <c r="B249" s="209"/>
      <c r="C249" s="209"/>
      <c r="D249" s="181">
        <v>132399</v>
      </c>
      <c r="E249" s="58">
        <v>112772</v>
      </c>
      <c r="F249" s="58">
        <v>736887</v>
      </c>
      <c r="G249" s="58">
        <v>669342</v>
      </c>
      <c r="H249" s="58">
        <v>16156</v>
      </c>
      <c r="I249" s="58">
        <v>14105</v>
      </c>
    </row>
    <row r="250" spans="1:9" ht="15" customHeight="1" x14ac:dyDescent="0.2">
      <c r="A250" s="208" t="s">
        <v>430</v>
      </c>
      <c r="B250" s="209"/>
      <c r="C250" s="209"/>
      <c r="D250" s="181">
        <v>6001943</v>
      </c>
      <c r="E250" s="58">
        <v>5240736</v>
      </c>
      <c r="F250" s="58">
        <v>3007845</v>
      </c>
      <c r="G250" s="58">
        <v>2589761</v>
      </c>
      <c r="H250" s="58">
        <v>2329575</v>
      </c>
      <c r="I250" s="58">
        <v>2041426</v>
      </c>
    </row>
    <row r="251" spans="1:9" ht="15" customHeight="1" x14ac:dyDescent="0.2">
      <c r="A251" s="208" t="s">
        <v>431</v>
      </c>
      <c r="B251" s="209"/>
      <c r="C251" s="209"/>
      <c r="D251" s="181">
        <v>1771682</v>
      </c>
      <c r="E251" s="58">
        <v>1097965</v>
      </c>
      <c r="F251" s="58">
        <v>3104803</v>
      </c>
      <c r="G251" s="58">
        <v>2583417</v>
      </c>
      <c r="H251" s="58">
        <v>294919</v>
      </c>
      <c r="I251" s="58">
        <v>215824</v>
      </c>
    </row>
    <row r="252" spans="1:9" ht="15" customHeight="1" x14ac:dyDescent="0.2">
      <c r="A252" s="208" t="s">
        <v>432</v>
      </c>
      <c r="B252" s="209"/>
      <c r="C252" s="209"/>
      <c r="D252" s="181">
        <v>151173</v>
      </c>
      <c r="E252" s="58">
        <v>111760</v>
      </c>
      <c r="F252" s="58">
        <v>1422684</v>
      </c>
      <c r="G252" s="58">
        <v>1161336</v>
      </c>
      <c r="H252" s="58">
        <v>34561</v>
      </c>
      <c r="I252" s="58">
        <v>25170</v>
      </c>
    </row>
    <row r="253" spans="1:9" ht="15" customHeight="1" x14ac:dyDescent="0.2">
      <c r="A253" s="208" t="s">
        <v>433</v>
      </c>
      <c r="B253" s="209"/>
      <c r="C253" s="209"/>
      <c r="D253" s="181">
        <v>4459793</v>
      </c>
      <c r="E253" s="58">
        <v>4076121</v>
      </c>
      <c r="F253" s="58">
        <v>1383802</v>
      </c>
      <c r="G253" s="58">
        <v>1125586</v>
      </c>
      <c r="H253" s="58">
        <v>1884379</v>
      </c>
      <c r="I253" s="58">
        <v>1718292</v>
      </c>
    </row>
    <row r="254" spans="1:9" ht="15" customHeight="1" x14ac:dyDescent="0.2">
      <c r="A254" s="208" t="s">
        <v>434</v>
      </c>
      <c r="B254" s="209"/>
      <c r="C254" s="209"/>
      <c r="D254" s="181">
        <v>1446653</v>
      </c>
      <c r="E254" s="58">
        <v>1286365</v>
      </c>
      <c r="F254" s="58">
        <v>3267866</v>
      </c>
      <c r="G254" s="58">
        <v>2828021</v>
      </c>
      <c r="H254" s="58">
        <v>348971</v>
      </c>
      <c r="I254" s="58">
        <v>302474</v>
      </c>
    </row>
    <row r="255" spans="1:9" ht="15" customHeight="1" x14ac:dyDescent="0.2">
      <c r="A255" s="208" t="s">
        <v>435</v>
      </c>
      <c r="B255" s="209"/>
      <c r="C255" s="209"/>
      <c r="D255" s="181">
        <v>4551315</v>
      </c>
      <c r="E255" s="58">
        <v>4115587</v>
      </c>
      <c r="F255" s="58">
        <v>0</v>
      </c>
      <c r="G255" s="58">
        <v>0</v>
      </c>
      <c r="H255" s="58">
        <v>2022722</v>
      </c>
      <c r="I255" s="58">
        <v>1837307</v>
      </c>
    </row>
    <row r="256" spans="1:9" x14ac:dyDescent="0.2">
      <c r="A256" s="208" t="s">
        <v>436</v>
      </c>
      <c r="B256" s="209"/>
      <c r="C256" s="209"/>
      <c r="D256" s="181">
        <v>2313761</v>
      </c>
      <c r="E256" s="58">
        <v>2103532</v>
      </c>
      <c r="F256" s="58">
        <v>0</v>
      </c>
      <c r="G256" s="58">
        <v>0</v>
      </c>
      <c r="H256" s="58">
        <v>1346108</v>
      </c>
      <c r="I256" s="58">
        <v>1223861</v>
      </c>
    </row>
    <row r="257" spans="1:9" ht="15.75" x14ac:dyDescent="0.25">
      <c r="A257" s="46" t="s">
        <v>509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2042560</v>
      </c>
      <c r="E259" s="78">
        <f>SUM(E260:E299)</f>
        <v>2153568</v>
      </c>
      <c r="F259" s="83">
        <v>1620.9</v>
      </c>
      <c r="G259" s="83">
        <v>1708.99</v>
      </c>
      <c r="H259" s="84">
        <f>IF(D259&gt;0,E259/D259-1,"N/A")</f>
        <v>5.4347485508381643E-2</v>
      </c>
      <c r="I259" s="84">
        <f>IF(F259&gt;0,G259/F259-1,"N/A")</f>
        <v>5.4346350792769504E-2</v>
      </c>
    </row>
    <row r="260" spans="1:9" ht="15.75" customHeight="1" x14ac:dyDescent="0.2">
      <c r="A260" s="138" t="s">
        <v>212</v>
      </c>
      <c r="B260" s="106"/>
      <c r="C260" s="107"/>
      <c r="D260" s="58">
        <v>30469</v>
      </c>
      <c r="E260" s="58">
        <v>31282</v>
      </c>
      <c r="F260" s="81">
        <v>24.18</v>
      </c>
      <c r="G260" s="81">
        <v>24.82</v>
      </c>
      <c r="H260" s="62">
        <f>IF(D260&gt;0,E260/D260-1,"N/A")</f>
        <v>2.6682857986806363E-2</v>
      </c>
      <c r="I260" s="62">
        <f>IF(F260&gt;0,G260/F260-1,"N/A")</f>
        <v>2.6468155500413593E-2</v>
      </c>
    </row>
    <row r="261" spans="1:9" ht="15.75" customHeight="1" x14ac:dyDescent="0.2">
      <c r="A261" s="139" t="s">
        <v>290</v>
      </c>
      <c r="B261" s="108"/>
      <c r="C261" s="109"/>
      <c r="D261" s="60">
        <v>137954</v>
      </c>
      <c r="E261" s="60">
        <v>148546</v>
      </c>
      <c r="F261" s="82">
        <v>109.48</v>
      </c>
      <c r="G261" s="82">
        <v>117.88</v>
      </c>
      <c r="H261" s="63">
        <f>IF(D261&gt;0,E261/D261-1,"N/A")</f>
        <v>7.6779216260492555E-2</v>
      </c>
      <c r="I261" s="63">
        <f>IF(F261&gt;0,G261/F261-1,"N/A")</f>
        <v>7.6726342710997431E-2</v>
      </c>
    </row>
    <row r="262" spans="1:9" ht="15.75" customHeight="1" x14ac:dyDescent="0.2">
      <c r="A262" s="138" t="s">
        <v>213</v>
      </c>
      <c r="B262" s="106"/>
      <c r="C262" s="107"/>
      <c r="D262" s="58">
        <v>32598</v>
      </c>
      <c r="E262" s="58">
        <v>31569</v>
      </c>
      <c r="F262" s="81">
        <v>25.87</v>
      </c>
      <c r="G262" s="81">
        <v>25.05</v>
      </c>
      <c r="H262" s="62">
        <f t="shared" ref="H262:H299" si="9">IF(D262&gt;0,E262/D262-1,"N/A")</f>
        <v>-3.1566353764034605E-2</v>
      </c>
      <c r="I262" s="62">
        <f t="shared" ref="I262:I299" si="10">IF(F262&gt;0,G262/F262-1,"N/A")</f>
        <v>-3.1696946269810566E-2</v>
      </c>
    </row>
    <row r="263" spans="1:9" ht="15.75" customHeight="1" x14ac:dyDescent="0.2">
      <c r="A263" s="139" t="s">
        <v>214</v>
      </c>
      <c r="B263" s="108"/>
      <c r="C263" s="109"/>
      <c r="D263" s="60">
        <v>8821</v>
      </c>
      <c r="E263" s="60">
        <v>10378</v>
      </c>
      <c r="F263" s="82">
        <v>7</v>
      </c>
      <c r="G263" s="82">
        <v>8.24</v>
      </c>
      <c r="H263" s="63">
        <f t="shared" si="9"/>
        <v>0.17651059970524874</v>
      </c>
      <c r="I263" s="63">
        <f t="shared" si="10"/>
        <v>0.17714285714285727</v>
      </c>
    </row>
    <row r="264" spans="1:9" ht="15.75" customHeight="1" x14ac:dyDescent="0.2">
      <c r="A264" s="138" t="s">
        <v>211</v>
      </c>
      <c r="B264" s="106"/>
      <c r="C264" s="107"/>
      <c r="D264" s="58">
        <v>95094</v>
      </c>
      <c r="E264" s="58">
        <v>103979</v>
      </c>
      <c r="F264" s="81">
        <v>75.459999999999994</v>
      </c>
      <c r="G264" s="81">
        <v>82.51</v>
      </c>
      <c r="H264" s="62">
        <f t="shared" si="9"/>
        <v>9.343386543840837E-2</v>
      </c>
      <c r="I264" s="62">
        <f t="shared" si="10"/>
        <v>9.3426981182083368E-2</v>
      </c>
    </row>
    <row r="265" spans="1:9" ht="15.75" customHeight="1" x14ac:dyDescent="0.2">
      <c r="A265" s="139" t="s">
        <v>291</v>
      </c>
      <c r="B265" s="108"/>
      <c r="C265" s="109"/>
      <c r="D265" s="60">
        <v>14030</v>
      </c>
      <c r="E265" s="60">
        <v>16558</v>
      </c>
      <c r="F265" s="82">
        <v>11.13</v>
      </c>
      <c r="G265" s="82">
        <v>13.14</v>
      </c>
      <c r="H265" s="63">
        <f t="shared" si="9"/>
        <v>0.18018531717747677</v>
      </c>
      <c r="I265" s="63">
        <f t="shared" si="10"/>
        <v>0.18059299191374656</v>
      </c>
    </row>
    <row r="266" spans="1:9" ht="15.75" customHeight="1" x14ac:dyDescent="0.2">
      <c r="A266" s="138" t="s">
        <v>236</v>
      </c>
      <c r="B266" s="106"/>
      <c r="C266" s="107"/>
      <c r="D266" s="58">
        <v>609015</v>
      </c>
      <c r="E266" s="58">
        <v>610885</v>
      </c>
      <c r="F266" s="81">
        <v>483.29</v>
      </c>
      <c r="G266" s="81">
        <v>484.78</v>
      </c>
      <c r="H266" s="62">
        <f t="shared" si="9"/>
        <v>3.0705319245010188E-3</v>
      </c>
      <c r="I266" s="62">
        <f t="shared" si="10"/>
        <v>3.0830350307267107E-3</v>
      </c>
    </row>
    <row r="267" spans="1:9" ht="15.75" customHeight="1" x14ac:dyDescent="0.2">
      <c r="A267" s="139" t="s">
        <v>292</v>
      </c>
      <c r="B267" s="108"/>
      <c r="C267" s="109"/>
      <c r="D267" s="60">
        <v>23263</v>
      </c>
      <c r="E267" s="60">
        <v>24353</v>
      </c>
      <c r="F267" s="82">
        <v>18.46</v>
      </c>
      <c r="G267" s="82">
        <v>19.329999999999998</v>
      </c>
      <c r="H267" s="63">
        <f t="shared" si="9"/>
        <v>4.6855521643812015E-2</v>
      </c>
      <c r="I267" s="63">
        <f t="shared" si="10"/>
        <v>4.7128927410617472E-2</v>
      </c>
    </row>
    <row r="268" spans="1:9" ht="15.75" x14ac:dyDescent="0.2">
      <c r="A268" s="138" t="s">
        <v>293</v>
      </c>
      <c r="B268" s="106"/>
      <c r="C268" s="107"/>
      <c r="D268" s="58">
        <v>14172</v>
      </c>
      <c r="E268" s="58">
        <v>15559</v>
      </c>
      <c r="F268" s="81">
        <v>11.25</v>
      </c>
      <c r="G268" s="81">
        <v>12.35</v>
      </c>
      <c r="H268" s="62">
        <f t="shared" si="9"/>
        <v>9.7869037538808934E-2</v>
      </c>
      <c r="I268" s="62">
        <f t="shared" si="10"/>
        <v>9.7777777777777741E-2</v>
      </c>
    </row>
    <row r="269" spans="1:9" ht="15.75" customHeight="1" x14ac:dyDescent="0.2">
      <c r="A269" s="139" t="s">
        <v>319</v>
      </c>
      <c r="B269" s="108"/>
      <c r="C269" s="109"/>
      <c r="D269" s="60">
        <v>4180</v>
      </c>
      <c r="E269" s="60">
        <v>5492</v>
      </c>
      <c r="F269" s="82">
        <v>3.32</v>
      </c>
      <c r="G269" s="82">
        <v>4.3600000000000003</v>
      </c>
      <c r="H269" s="63">
        <f t="shared" si="9"/>
        <v>0.31387559808612431</v>
      </c>
      <c r="I269" s="63">
        <f t="shared" si="10"/>
        <v>0.31325301204819289</v>
      </c>
    </row>
    <row r="270" spans="1:9" ht="15.75" x14ac:dyDescent="0.2">
      <c r="A270" s="138" t="s">
        <v>294</v>
      </c>
      <c r="B270" s="106"/>
      <c r="C270" s="107"/>
      <c r="D270" s="58">
        <v>253578</v>
      </c>
      <c r="E270" s="58">
        <v>273770</v>
      </c>
      <c r="F270" s="81">
        <v>201.23</v>
      </c>
      <c r="G270" s="81">
        <v>217.25</v>
      </c>
      <c r="H270" s="62">
        <f t="shared" si="9"/>
        <v>7.9628358927036347E-2</v>
      </c>
      <c r="I270" s="62">
        <f t="shared" si="10"/>
        <v>7.9610396064205169E-2</v>
      </c>
    </row>
    <row r="271" spans="1:9" ht="15.75" x14ac:dyDescent="0.2">
      <c r="A271" s="139" t="s">
        <v>295</v>
      </c>
      <c r="B271" s="108"/>
      <c r="C271" s="109"/>
      <c r="D271" s="60">
        <v>27657</v>
      </c>
      <c r="E271" s="60">
        <v>33799</v>
      </c>
      <c r="F271" s="82">
        <v>21.95</v>
      </c>
      <c r="G271" s="82">
        <v>26.82</v>
      </c>
      <c r="H271" s="63">
        <f t="shared" si="9"/>
        <v>0.22207759337599886</v>
      </c>
      <c r="I271" s="63">
        <f t="shared" si="10"/>
        <v>0.22186788154897497</v>
      </c>
    </row>
    <row r="272" spans="1:9" ht="15.75" customHeight="1" x14ac:dyDescent="0.2">
      <c r="A272" s="138" t="s">
        <v>296</v>
      </c>
      <c r="B272" s="106"/>
      <c r="C272" s="107"/>
      <c r="D272" s="58">
        <v>7039</v>
      </c>
      <c r="E272" s="58">
        <v>11148</v>
      </c>
      <c r="F272" s="81">
        <v>5.59</v>
      </c>
      <c r="G272" s="81">
        <v>8.85</v>
      </c>
      <c r="H272" s="62">
        <f t="shared" si="9"/>
        <v>0.5837476914334423</v>
      </c>
      <c r="I272" s="62">
        <f t="shared" si="10"/>
        <v>0.5831842576028623</v>
      </c>
    </row>
    <row r="273" spans="1:9" ht="15.75" customHeight="1" x14ac:dyDescent="0.2">
      <c r="A273" s="139" t="s">
        <v>297</v>
      </c>
      <c r="B273" s="108"/>
      <c r="C273" s="109"/>
      <c r="D273" s="60">
        <v>2076</v>
      </c>
      <c r="E273" s="60">
        <v>2762</v>
      </c>
      <c r="F273" s="82">
        <v>1.65</v>
      </c>
      <c r="G273" s="82">
        <v>2.19</v>
      </c>
      <c r="H273" s="63">
        <f t="shared" si="9"/>
        <v>0.33044315992292872</v>
      </c>
      <c r="I273" s="63">
        <f t="shared" si="10"/>
        <v>0.32727272727272738</v>
      </c>
    </row>
    <row r="274" spans="1:9" ht="15.75" customHeight="1" x14ac:dyDescent="0.2">
      <c r="A274" s="138" t="s">
        <v>298</v>
      </c>
      <c r="B274" s="106"/>
      <c r="C274" s="107"/>
      <c r="D274" s="58">
        <v>10</v>
      </c>
      <c r="E274" s="58">
        <v>12</v>
      </c>
      <c r="F274" s="81">
        <v>0.01</v>
      </c>
      <c r="G274" s="81">
        <v>0.01</v>
      </c>
      <c r="H274" s="62">
        <f t="shared" si="9"/>
        <v>0.19999999999999996</v>
      </c>
      <c r="I274" s="62">
        <f t="shared" si="10"/>
        <v>0</v>
      </c>
    </row>
    <row r="275" spans="1:9" ht="15.75" customHeight="1" x14ac:dyDescent="0.2">
      <c r="A275" s="139" t="s">
        <v>320</v>
      </c>
      <c r="B275" s="108"/>
      <c r="C275" s="109"/>
      <c r="D275" s="60">
        <v>11393</v>
      </c>
      <c r="E275" s="60">
        <v>12743</v>
      </c>
      <c r="F275" s="82">
        <v>9.0399999999999991</v>
      </c>
      <c r="G275" s="82">
        <v>10.11</v>
      </c>
      <c r="H275" s="63">
        <f t="shared" si="9"/>
        <v>0.11849381198981823</v>
      </c>
      <c r="I275" s="63">
        <f t="shared" si="10"/>
        <v>0.11836283185840712</v>
      </c>
    </row>
    <row r="276" spans="1:9" ht="15.75" x14ac:dyDescent="0.2">
      <c r="A276" s="138" t="s">
        <v>299</v>
      </c>
      <c r="B276" s="106"/>
      <c r="C276" s="107"/>
      <c r="D276" s="58">
        <v>5909</v>
      </c>
      <c r="E276" s="58">
        <v>7517</v>
      </c>
      <c r="F276" s="81">
        <v>4.6900000000000004</v>
      </c>
      <c r="G276" s="81">
        <v>5.97</v>
      </c>
      <c r="H276" s="62">
        <f t="shared" si="9"/>
        <v>0.2721272634963614</v>
      </c>
      <c r="I276" s="62">
        <f t="shared" si="10"/>
        <v>0.27292110874200404</v>
      </c>
    </row>
    <row r="277" spans="1:9" ht="15.75" x14ac:dyDescent="0.2">
      <c r="A277" s="139" t="s">
        <v>300</v>
      </c>
      <c r="B277" s="108"/>
      <c r="C277" s="109"/>
      <c r="D277" s="60">
        <v>15079</v>
      </c>
      <c r="E277" s="60">
        <v>15922</v>
      </c>
      <c r="F277" s="82">
        <v>11.97</v>
      </c>
      <c r="G277" s="82">
        <v>12.64</v>
      </c>
      <c r="H277" s="63">
        <f t="shared" si="9"/>
        <v>5.5905564029445021E-2</v>
      </c>
      <c r="I277" s="63">
        <f t="shared" si="10"/>
        <v>5.597326649958223E-2</v>
      </c>
    </row>
    <row r="278" spans="1:9" ht="15.75" x14ac:dyDescent="0.2">
      <c r="A278" s="138" t="s">
        <v>301</v>
      </c>
      <c r="B278" s="106"/>
      <c r="C278" s="107"/>
      <c r="D278" s="58">
        <v>2597</v>
      </c>
      <c r="E278" s="58">
        <v>2977</v>
      </c>
      <c r="F278" s="81">
        <v>2.06</v>
      </c>
      <c r="G278" s="81">
        <v>2.36</v>
      </c>
      <c r="H278" s="62">
        <f t="shared" si="9"/>
        <v>0.1463226800154025</v>
      </c>
      <c r="I278" s="62">
        <f t="shared" si="10"/>
        <v>0.14563106796116498</v>
      </c>
    </row>
    <row r="279" spans="1:9" ht="15.75" x14ac:dyDescent="0.2">
      <c r="A279" s="139" t="s">
        <v>302</v>
      </c>
      <c r="B279" s="108"/>
      <c r="C279" s="109"/>
      <c r="D279" s="60">
        <v>8229</v>
      </c>
      <c r="E279" s="60">
        <v>7068</v>
      </c>
      <c r="F279" s="82">
        <v>6.53</v>
      </c>
      <c r="G279" s="82">
        <v>5.61</v>
      </c>
      <c r="H279" s="63">
        <f t="shared" si="9"/>
        <v>-0.14108640174990883</v>
      </c>
      <c r="I279" s="63">
        <f t="shared" si="10"/>
        <v>-0.14088820826952531</v>
      </c>
    </row>
    <row r="280" spans="1:9" ht="15.75" x14ac:dyDescent="0.2">
      <c r="A280" s="138" t="s">
        <v>303</v>
      </c>
      <c r="B280" s="106"/>
      <c r="C280" s="107"/>
      <c r="D280" s="58">
        <v>617</v>
      </c>
      <c r="E280" s="58">
        <v>782</v>
      </c>
      <c r="F280" s="81">
        <v>0.49</v>
      </c>
      <c r="G280" s="81">
        <v>0.62</v>
      </c>
      <c r="H280" s="62">
        <f t="shared" si="9"/>
        <v>0.26742301458670981</v>
      </c>
      <c r="I280" s="62">
        <f t="shared" si="10"/>
        <v>0.26530612244897966</v>
      </c>
    </row>
    <row r="281" spans="1:9" ht="15.75" x14ac:dyDescent="0.2">
      <c r="A281" s="139" t="s">
        <v>304</v>
      </c>
      <c r="B281" s="108"/>
      <c r="C281" s="109"/>
      <c r="D281" s="60">
        <v>700</v>
      </c>
      <c r="E281" s="60">
        <v>811</v>
      </c>
      <c r="F281" s="82">
        <v>0.56000000000000005</v>
      </c>
      <c r="G281" s="82">
        <v>0.64</v>
      </c>
      <c r="H281" s="63">
        <f t="shared" si="9"/>
        <v>0.15857142857142859</v>
      </c>
      <c r="I281" s="63">
        <f t="shared" si="10"/>
        <v>0.14285714285714279</v>
      </c>
    </row>
    <row r="282" spans="1:9" ht="15.75" x14ac:dyDescent="0.2">
      <c r="A282" s="138" t="s">
        <v>305</v>
      </c>
      <c r="B282" s="106"/>
      <c r="C282" s="107"/>
      <c r="D282" s="58">
        <v>966</v>
      </c>
      <c r="E282" s="58">
        <v>935</v>
      </c>
      <c r="F282" s="81">
        <v>0.77</v>
      </c>
      <c r="G282" s="81">
        <v>0.74</v>
      </c>
      <c r="H282" s="62">
        <f t="shared" si="9"/>
        <v>-3.2091097308488581E-2</v>
      </c>
      <c r="I282" s="62">
        <f t="shared" si="10"/>
        <v>-3.8961038961038974E-2</v>
      </c>
    </row>
    <row r="283" spans="1:9" ht="15.75" x14ac:dyDescent="0.2">
      <c r="A283" s="139" t="s">
        <v>306</v>
      </c>
      <c r="B283" s="108"/>
      <c r="C283" s="109"/>
      <c r="D283" s="60">
        <v>43947</v>
      </c>
      <c r="E283" s="60">
        <v>42731</v>
      </c>
      <c r="F283" s="82">
        <v>34.869999999999997</v>
      </c>
      <c r="G283" s="82">
        <v>33.909999999999997</v>
      </c>
      <c r="H283" s="63">
        <f t="shared" si="9"/>
        <v>-2.7669693039342858E-2</v>
      </c>
      <c r="I283" s="63">
        <f t="shared" si="10"/>
        <v>-2.7530828792658446E-2</v>
      </c>
    </row>
    <row r="284" spans="1:9" ht="15.75" x14ac:dyDescent="0.2">
      <c r="A284" s="138" t="s">
        <v>237</v>
      </c>
      <c r="B284" s="106"/>
      <c r="C284" s="107"/>
      <c r="D284" s="58">
        <v>200874</v>
      </c>
      <c r="E284" s="58">
        <v>217853</v>
      </c>
      <c r="F284" s="81">
        <v>159.41</v>
      </c>
      <c r="G284" s="81">
        <v>172.88</v>
      </c>
      <c r="H284" s="62">
        <f t="shared" si="9"/>
        <v>8.4525623027370322E-2</v>
      </c>
      <c r="I284" s="62">
        <f t="shared" si="10"/>
        <v>8.4499090395834697E-2</v>
      </c>
    </row>
    <row r="285" spans="1:9" ht="15.75" x14ac:dyDescent="0.2">
      <c r="A285" s="139" t="s">
        <v>321</v>
      </c>
      <c r="B285" s="108"/>
      <c r="C285" s="109"/>
      <c r="D285" s="60">
        <v>12691</v>
      </c>
      <c r="E285" s="60">
        <v>12936</v>
      </c>
      <c r="F285" s="82">
        <v>10.07</v>
      </c>
      <c r="G285" s="82">
        <v>10.27</v>
      </c>
      <c r="H285" s="63">
        <f t="shared" si="9"/>
        <v>1.9305019305019266E-2</v>
      </c>
      <c r="I285" s="63">
        <f t="shared" si="10"/>
        <v>1.9860973187686204E-2</v>
      </c>
    </row>
    <row r="286" spans="1:9" ht="15.75" x14ac:dyDescent="0.2">
      <c r="A286" s="138" t="s">
        <v>307</v>
      </c>
      <c r="B286" s="106"/>
      <c r="C286" s="107"/>
      <c r="D286" s="58">
        <v>21119</v>
      </c>
      <c r="E286" s="58">
        <v>25216</v>
      </c>
      <c r="F286" s="81">
        <v>16.760000000000002</v>
      </c>
      <c r="G286" s="81">
        <v>20.010000000000002</v>
      </c>
      <c r="H286" s="62">
        <f t="shared" si="9"/>
        <v>0.19399592783749231</v>
      </c>
      <c r="I286" s="62">
        <f t="shared" si="10"/>
        <v>0.19391408114558462</v>
      </c>
    </row>
    <row r="287" spans="1:9" ht="15.75" x14ac:dyDescent="0.2">
      <c r="A287" s="139" t="s">
        <v>308</v>
      </c>
      <c r="B287" s="108"/>
      <c r="C287" s="109"/>
      <c r="D287" s="60">
        <v>126</v>
      </c>
      <c r="E287" s="60">
        <v>98</v>
      </c>
      <c r="F287" s="82">
        <v>0.1</v>
      </c>
      <c r="G287" s="82">
        <v>0.08</v>
      </c>
      <c r="H287" s="63">
        <f t="shared" si="9"/>
        <v>-0.22222222222222221</v>
      </c>
      <c r="I287" s="63">
        <f t="shared" si="10"/>
        <v>-0.20000000000000007</v>
      </c>
    </row>
    <row r="288" spans="1:9" ht="15.75" x14ac:dyDescent="0.2">
      <c r="A288" s="138" t="s">
        <v>215</v>
      </c>
      <c r="B288" s="106"/>
      <c r="C288" s="107"/>
      <c r="D288" s="58">
        <v>624</v>
      </c>
      <c r="E288" s="58">
        <v>505</v>
      </c>
      <c r="F288" s="81">
        <v>0.5</v>
      </c>
      <c r="G288" s="81">
        <v>0.4</v>
      </c>
      <c r="H288" s="62">
        <f t="shared" si="9"/>
        <v>-0.19070512820512819</v>
      </c>
      <c r="I288" s="62">
        <f t="shared" si="10"/>
        <v>-0.19999999999999996</v>
      </c>
    </row>
    <row r="289" spans="1:9" ht="15.75" x14ac:dyDescent="0.2">
      <c r="A289" s="139" t="s">
        <v>309</v>
      </c>
      <c r="B289" s="108"/>
      <c r="C289" s="109"/>
      <c r="D289" s="60">
        <v>29</v>
      </c>
      <c r="E289" s="60">
        <v>13</v>
      </c>
      <c r="F289" s="82">
        <v>0.02</v>
      </c>
      <c r="G289" s="82">
        <v>0.01</v>
      </c>
      <c r="H289" s="63">
        <f t="shared" si="9"/>
        <v>-0.55172413793103448</v>
      </c>
      <c r="I289" s="63">
        <f t="shared" si="10"/>
        <v>-0.5</v>
      </c>
    </row>
    <row r="290" spans="1:9" ht="15.75" x14ac:dyDescent="0.2">
      <c r="A290" s="138" t="s">
        <v>310</v>
      </c>
      <c r="B290" s="106"/>
      <c r="C290" s="107"/>
      <c r="D290" s="58">
        <v>13875</v>
      </c>
      <c r="E290" s="58">
        <v>14462</v>
      </c>
      <c r="F290" s="81">
        <v>11.01</v>
      </c>
      <c r="G290" s="81">
        <v>11.48</v>
      </c>
      <c r="H290" s="62">
        <f t="shared" si="9"/>
        <v>4.2306306306306274E-2</v>
      </c>
      <c r="I290" s="62">
        <f t="shared" si="10"/>
        <v>4.2688465031789358E-2</v>
      </c>
    </row>
    <row r="291" spans="1:9" ht="15.75" x14ac:dyDescent="0.2">
      <c r="A291" s="139" t="s">
        <v>216</v>
      </c>
      <c r="B291" s="108"/>
      <c r="C291" s="109"/>
      <c r="D291" s="60">
        <v>119835</v>
      </c>
      <c r="E291" s="60">
        <v>137192</v>
      </c>
      <c r="F291" s="82">
        <v>95.1</v>
      </c>
      <c r="G291" s="82">
        <v>108.87</v>
      </c>
      <c r="H291" s="63">
        <f t="shared" si="9"/>
        <v>0.14484082279801402</v>
      </c>
      <c r="I291" s="63">
        <f t="shared" si="10"/>
        <v>0.14479495268138809</v>
      </c>
    </row>
    <row r="292" spans="1:9" ht="15.75" x14ac:dyDescent="0.2">
      <c r="A292" s="138" t="s">
        <v>311</v>
      </c>
      <c r="B292" s="106"/>
      <c r="C292" s="107"/>
      <c r="D292" s="58">
        <v>2086</v>
      </c>
      <c r="E292" s="58">
        <v>2329</v>
      </c>
      <c r="F292" s="81">
        <v>1.66</v>
      </c>
      <c r="G292" s="81">
        <v>1.85</v>
      </c>
      <c r="H292" s="62">
        <f t="shared" si="9"/>
        <v>0.11649089165867688</v>
      </c>
      <c r="I292" s="62">
        <f t="shared" si="10"/>
        <v>0.1144578313253013</v>
      </c>
    </row>
    <row r="293" spans="1:9" ht="15.75" x14ac:dyDescent="0.2">
      <c r="A293" s="139" t="s">
        <v>312</v>
      </c>
      <c r="B293" s="108"/>
      <c r="C293" s="109"/>
      <c r="D293" s="60">
        <v>21400</v>
      </c>
      <c r="E293" s="60">
        <v>21153</v>
      </c>
      <c r="F293" s="82">
        <v>16.98</v>
      </c>
      <c r="G293" s="82">
        <v>16.79</v>
      </c>
      <c r="H293" s="63">
        <f t="shared" si="9"/>
        <v>-1.1542056074766327E-2</v>
      </c>
      <c r="I293" s="63">
        <f t="shared" si="10"/>
        <v>-1.1189634864546605E-2</v>
      </c>
    </row>
    <row r="294" spans="1:9" ht="15.75" x14ac:dyDescent="0.2">
      <c r="A294" s="138" t="s">
        <v>313</v>
      </c>
      <c r="B294" s="106"/>
      <c r="C294" s="107"/>
      <c r="D294" s="58">
        <v>3446</v>
      </c>
      <c r="E294" s="58">
        <v>1016</v>
      </c>
      <c r="F294" s="81">
        <v>2.73</v>
      </c>
      <c r="G294" s="81">
        <v>0.81</v>
      </c>
      <c r="H294" s="62">
        <f t="shared" si="9"/>
        <v>-0.70516540917005222</v>
      </c>
      <c r="I294" s="62">
        <f t="shared" si="10"/>
        <v>-0.70329670329670324</v>
      </c>
    </row>
    <row r="295" spans="1:9" ht="15.75" x14ac:dyDescent="0.2">
      <c r="A295" s="139" t="s">
        <v>314</v>
      </c>
      <c r="B295" s="108"/>
      <c r="C295" s="109"/>
      <c r="D295" s="60">
        <v>110</v>
      </c>
      <c r="E295" s="60">
        <v>103</v>
      </c>
      <c r="F295" s="82">
        <v>0.09</v>
      </c>
      <c r="G295" s="82">
        <v>0.08</v>
      </c>
      <c r="H295" s="63">
        <f t="shared" si="9"/>
        <v>-6.3636363636363602E-2</v>
      </c>
      <c r="I295" s="63">
        <f t="shared" si="10"/>
        <v>-0.11111111111111105</v>
      </c>
    </row>
    <row r="296" spans="1:9" ht="15.75" x14ac:dyDescent="0.2">
      <c r="A296" s="138" t="s">
        <v>315</v>
      </c>
      <c r="B296" s="106"/>
      <c r="C296" s="107"/>
      <c r="D296" s="58">
        <v>3795</v>
      </c>
      <c r="E296" s="58">
        <v>4558</v>
      </c>
      <c r="F296" s="81">
        <v>3.01</v>
      </c>
      <c r="G296" s="81">
        <v>3.62</v>
      </c>
      <c r="H296" s="62">
        <f t="shared" si="9"/>
        <v>0.20105401844532289</v>
      </c>
      <c r="I296" s="62">
        <f t="shared" si="10"/>
        <v>0.20265780730897021</v>
      </c>
    </row>
    <row r="297" spans="1:9" ht="15.75" x14ac:dyDescent="0.2">
      <c r="A297" s="139" t="s">
        <v>316</v>
      </c>
      <c r="B297" s="108"/>
      <c r="C297" s="109"/>
      <c r="D297" s="60">
        <v>15143</v>
      </c>
      <c r="E297" s="60">
        <v>15838</v>
      </c>
      <c r="F297" s="82">
        <v>12.02</v>
      </c>
      <c r="G297" s="82">
        <v>12.57</v>
      </c>
      <c r="H297" s="63">
        <f t="shared" si="9"/>
        <v>4.5895793435910992E-2</v>
      </c>
      <c r="I297" s="63">
        <f t="shared" si="10"/>
        <v>4.5757071547420924E-2</v>
      </c>
    </row>
    <row r="298" spans="1:9" ht="15.75" x14ac:dyDescent="0.2">
      <c r="A298" s="138" t="s">
        <v>317</v>
      </c>
      <c r="B298" s="106"/>
      <c r="C298" s="107"/>
      <c r="D298" s="58">
        <v>82269</v>
      </c>
      <c r="E298" s="58">
        <v>86527</v>
      </c>
      <c r="F298" s="81">
        <v>65.290000000000006</v>
      </c>
      <c r="G298" s="81">
        <v>68.66</v>
      </c>
      <c r="H298" s="62">
        <f t="shared" si="9"/>
        <v>5.1757040926716069E-2</v>
      </c>
      <c r="I298" s="62">
        <f t="shared" si="10"/>
        <v>5.1615867667330173E-2</v>
      </c>
    </row>
    <row r="299" spans="1:9" ht="15.75" x14ac:dyDescent="0.2">
      <c r="A299" s="139" t="s">
        <v>318</v>
      </c>
      <c r="B299" s="108"/>
      <c r="C299" s="109"/>
      <c r="D299" s="60">
        <v>195745</v>
      </c>
      <c r="E299" s="60">
        <v>202191</v>
      </c>
      <c r="F299" s="82">
        <v>155.34</v>
      </c>
      <c r="G299" s="82">
        <v>160.44999999999999</v>
      </c>
      <c r="H299" s="63">
        <f t="shared" si="9"/>
        <v>3.2930598482719953E-2</v>
      </c>
      <c r="I299" s="63">
        <f t="shared" si="10"/>
        <v>3.2895583880520052E-2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12581075</v>
      </c>
      <c r="C384" s="166">
        <f>B384/B$403</f>
        <v>0.22269784663387601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9282133</v>
      </c>
      <c r="C385" s="166">
        <f>B385/B$403</f>
        <v>0.16430321186935451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30038943</v>
      </c>
      <c r="C386" s="166">
        <f>B386/B$403</f>
        <v>0.53171989843934186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2958382</v>
      </c>
      <c r="C387" s="166">
        <f>B387/B$403</f>
        <v>5.2366375760451264E-2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32726</v>
      </c>
      <c r="C388" s="166">
        <f>B388/B$403</f>
        <v>5.7928354524078632E-4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10053186</v>
      </c>
      <c r="E389" s="166">
        <f>D389/D$403</f>
        <v>0.17902895763408769</v>
      </c>
      <c r="F389" s="165">
        <v>10241544</v>
      </c>
      <c r="G389" s="166">
        <f>F389/F$403</f>
        <v>0.1829197858882336</v>
      </c>
      <c r="H389" s="165">
        <v>8637968</v>
      </c>
      <c r="I389" s="166">
        <f t="shared" ref="I389:I396" si="11">H389/H$403</f>
        <v>0.18259696504455855</v>
      </c>
    </row>
    <row r="390" spans="1:9" ht="15.75" x14ac:dyDescent="0.25">
      <c r="A390" s="161" t="s">
        <v>345</v>
      </c>
      <c r="B390" s="167"/>
      <c r="C390" s="167"/>
      <c r="D390" s="165">
        <v>9065760</v>
      </c>
      <c r="E390" s="166">
        <f t="shared" ref="E390:E397" si="12">D390/D$403</f>
        <v>0.16144469653309973</v>
      </c>
      <c r="F390" s="165">
        <v>9372541</v>
      </c>
      <c r="G390" s="166">
        <f t="shared" ref="G390:G397" si="13">F390/F$403</f>
        <v>0.16739889932110733</v>
      </c>
      <c r="H390" s="165">
        <v>8385836</v>
      </c>
      <c r="I390" s="166">
        <f t="shared" si="11"/>
        <v>0.17726717706773173</v>
      </c>
    </row>
    <row r="391" spans="1:9" ht="15.75" x14ac:dyDescent="0.25">
      <c r="A391" s="161" t="s">
        <v>346</v>
      </c>
      <c r="B391" s="167"/>
      <c r="C391" s="167"/>
      <c r="D391" s="165">
        <v>2878501</v>
      </c>
      <c r="E391" s="166">
        <f t="shared" si="12"/>
        <v>5.1260867308998266E-2</v>
      </c>
      <c r="F391" s="165">
        <v>2863369</v>
      </c>
      <c r="G391" s="166">
        <f t="shared" si="13"/>
        <v>5.1141394734915517E-2</v>
      </c>
      <c r="H391" s="165">
        <v>1738203</v>
      </c>
      <c r="I391" s="166">
        <f t="shared" si="11"/>
        <v>3.6743663837530631E-2</v>
      </c>
    </row>
    <row r="392" spans="1:9" ht="15.75" x14ac:dyDescent="0.25">
      <c r="A392" s="161" t="s">
        <v>347</v>
      </c>
      <c r="B392" s="167"/>
      <c r="C392" s="167"/>
      <c r="D392" s="165">
        <v>2450600</v>
      </c>
      <c r="E392" s="166">
        <f t="shared" si="12"/>
        <v>4.3640728777732278E-2</v>
      </c>
      <c r="F392" s="165">
        <v>2624283</v>
      </c>
      <c r="G392" s="166">
        <f t="shared" si="13"/>
        <v>4.6871183140953294E-2</v>
      </c>
      <c r="H392" s="165">
        <v>2552485</v>
      </c>
      <c r="I392" s="166">
        <f t="shared" si="11"/>
        <v>5.395667294921213E-2</v>
      </c>
    </row>
    <row r="393" spans="1:9" ht="15.75" x14ac:dyDescent="0.25">
      <c r="A393" s="161" t="s">
        <v>348</v>
      </c>
      <c r="B393" s="167"/>
      <c r="C393" s="167"/>
      <c r="D393" s="165">
        <v>1903227</v>
      </c>
      <c r="E393" s="166">
        <f t="shared" si="12"/>
        <v>3.3893011225600699E-2</v>
      </c>
      <c r="F393" s="165">
        <v>1958315</v>
      </c>
      <c r="G393" s="166">
        <f t="shared" si="13"/>
        <v>3.4976616855985403E-2</v>
      </c>
      <c r="H393" s="165">
        <v>1469146</v>
      </c>
      <c r="I393" s="166">
        <f t="shared" si="11"/>
        <v>3.1056100324445866E-2</v>
      </c>
    </row>
    <row r="394" spans="1:9" ht="15.75" x14ac:dyDescent="0.25">
      <c r="A394" s="161" t="s">
        <v>349</v>
      </c>
      <c r="B394" s="167"/>
      <c r="C394" s="167"/>
      <c r="D394" s="165">
        <v>2538302</v>
      </c>
      <c r="E394" s="166">
        <f t="shared" si="12"/>
        <v>4.5202541882794177E-2</v>
      </c>
      <c r="F394" s="165">
        <v>2374553</v>
      </c>
      <c r="G394" s="166">
        <f t="shared" si="13"/>
        <v>4.241086366862875E-2</v>
      </c>
      <c r="H394" s="165">
        <v>3315624</v>
      </c>
      <c r="I394" s="166">
        <f t="shared" si="11"/>
        <v>7.0088576344448067E-2</v>
      </c>
    </row>
    <row r="395" spans="1:9" ht="15.75" x14ac:dyDescent="0.25">
      <c r="A395" s="161" t="s">
        <v>350</v>
      </c>
      <c r="B395" s="167"/>
      <c r="C395" s="167"/>
      <c r="D395" s="165">
        <v>21463568</v>
      </c>
      <c r="E395" s="166">
        <f t="shared" si="12"/>
        <v>0.38222710752077599</v>
      </c>
      <c r="F395" s="165">
        <v>21285308</v>
      </c>
      <c r="G395" s="166">
        <f t="shared" si="13"/>
        <v>0.38016767607746504</v>
      </c>
      <c r="H395" s="165">
        <v>16207905</v>
      </c>
      <c r="I395" s="166">
        <f t="shared" si="11"/>
        <v>0.34261695143238846</v>
      </c>
    </row>
    <row r="396" spans="1:9" ht="15.75" x14ac:dyDescent="0.25">
      <c r="A396" s="161" t="s">
        <v>351</v>
      </c>
      <c r="B396" s="167"/>
      <c r="C396" s="167"/>
      <c r="D396" s="165">
        <v>1079686</v>
      </c>
      <c r="E396" s="166">
        <f t="shared" si="12"/>
        <v>1.922724389582741E-2</v>
      </c>
      <c r="F396" s="165">
        <v>1118158</v>
      </c>
      <c r="G396" s="166">
        <f t="shared" si="13"/>
        <v>1.9970936213252174E-2</v>
      </c>
      <c r="H396" s="165">
        <v>1298941</v>
      </c>
      <c r="I396" s="166">
        <f t="shared" si="11"/>
        <v>2.7458157331903047E-2</v>
      </c>
    </row>
    <row r="397" spans="1:9" ht="15.75" x14ac:dyDescent="0.25">
      <c r="A397" s="161" t="s">
        <v>352</v>
      </c>
      <c r="B397" s="167"/>
      <c r="C397" s="167"/>
      <c r="D397" s="165">
        <v>1266486</v>
      </c>
      <c r="E397" s="166">
        <f t="shared" si="12"/>
        <v>2.2553812138576285E-2</v>
      </c>
      <c r="F397" s="165">
        <v>1351112</v>
      </c>
      <c r="G397" s="166">
        <f t="shared" si="13"/>
        <v>2.4131626808518627E-2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837145</v>
      </c>
      <c r="I398" s="166">
        <f>H398/H$403</f>
        <v>1.7696307314663234E-2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1169583</v>
      </c>
      <c r="I399" s="166">
        <f>H399/H$403</f>
        <v>2.4723674152035514E-2</v>
      </c>
    </row>
    <row r="400" spans="1:9" x14ac:dyDescent="0.2">
      <c r="A400" s="163" t="s">
        <v>53</v>
      </c>
      <c r="B400" s="167"/>
      <c r="C400" s="167"/>
      <c r="D400" s="165">
        <v>1103208</v>
      </c>
      <c r="E400" s="166">
        <f>D400/D$403</f>
        <v>1.9646127933332438E-2</v>
      </c>
      <c r="F400" s="165">
        <v>538436</v>
      </c>
      <c r="G400" s="166">
        <f>F400/F$403</f>
        <v>9.6167724158112249E-3</v>
      </c>
      <c r="H400" s="165">
        <v>43092</v>
      </c>
      <c r="I400" s="166">
        <f>H400/H$403</f>
        <v>9.1091659724834779E-4</v>
      </c>
    </row>
    <row r="401" spans="1:9" x14ac:dyDescent="0.2">
      <c r="A401" s="163" t="s">
        <v>355</v>
      </c>
      <c r="B401" s="165">
        <v>31708</v>
      </c>
      <c r="C401" s="166">
        <f>B401/B$403</f>
        <v>5.6126390797820857E-4</v>
      </c>
      <c r="D401" s="165">
        <v>30577</v>
      </c>
      <c r="E401" s="166">
        <f>D401/D$403</f>
        <v>5.4452075566666124E-4</v>
      </c>
      <c r="F401" s="165">
        <v>32679</v>
      </c>
      <c r="G401" s="166">
        <f>F401/F$403</f>
        <v>5.8366547886154528E-4</v>
      </c>
      <c r="H401" s="165">
        <v>40385</v>
      </c>
      <c r="I401" s="166">
        <f>H401/H$403</f>
        <v>8.5369365032661579E-4</v>
      </c>
    </row>
    <row r="402" spans="1:9" x14ac:dyDescent="0.2">
      <c r="A402" s="163" t="s">
        <v>356</v>
      </c>
      <c r="B402" s="165">
        <v>1568956</v>
      </c>
      <c r="C402" s="166">
        <f>B402/B$403</f>
        <v>2.7772119843757354E-2</v>
      </c>
      <c r="D402" s="165">
        <v>2320865</v>
      </c>
      <c r="E402" s="166">
        <f>D402/D$403</f>
        <v>4.1330384393508376E-2</v>
      </c>
      <c r="F402" s="165">
        <v>2228965</v>
      </c>
      <c r="G402" s="166">
        <f>F402/F$403</f>
        <v>3.9810579396267462E-2</v>
      </c>
      <c r="H402" s="165">
        <v>1609884</v>
      </c>
      <c r="I402" s="166">
        <f>H402/H$403</f>
        <v>3.4031143953507828E-2</v>
      </c>
    </row>
    <row r="403" spans="1:9" ht="15.75" x14ac:dyDescent="0.2">
      <c r="A403" s="140" t="s">
        <v>357</v>
      </c>
      <c r="B403" s="168">
        <f>SUM(B384:B388,B401:B402)</f>
        <v>56493923</v>
      </c>
      <c r="C403" s="169">
        <f>SUM(C384:C388,C401:C402)</f>
        <v>1</v>
      </c>
      <c r="D403" s="168">
        <f>SUM(D389:D397,D400:D402)</f>
        <v>56153966</v>
      </c>
      <c r="E403" s="169">
        <f>SUM(E389:E397,E400:E402)</f>
        <v>1</v>
      </c>
      <c r="F403" s="168">
        <f>SUM(F389:F397,F400:F402)</f>
        <v>55989263</v>
      </c>
      <c r="G403" s="169">
        <f>SUM(G389:G397,G400:G402)</f>
        <v>1.0000000000000002</v>
      </c>
      <c r="H403" s="168">
        <f>SUM(H389:H396,H398:H402)</f>
        <v>47306197</v>
      </c>
      <c r="I403" s="169">
        <f>SUM(I389:I396,I398:I402)</f>
        <v>1</v>
      </c>
    </row>
    <row r="404" spans="1:9" x14ac:dyDescent="0.2">
      <c r="A404" s="163" t="s">
        <v>358</v>
      </c>
      <c r="B404" s="165">
        <v>88913929</v>
      </c>
      <c r="C404" s="170"/>
      <c r="D404" s="165">
        <v>88911466</v>
      </c>
      <c r="E404" s="170"/>
      <c r="F404" s="165">
        <v>88914100</v>
      </c>
      <c r="G404" s="170"/>
      <c r="H404" s="165">
        <v>89933523</v>
      </c>
      <c r="I404" s="170"/>
    </row>
    <row r="405" spans="1:9" ht="15.75" x14ac:dyDescent="0.2">
      <c r="A405" s="140" t="s">
        <v>359</v>
      </c>
      <c r="B405" s="171">
        <f>B403/B404</f>
        <v>0.63537764707259758</v>
      </c>
      <c r="C405" s="169"/>
      <c r="D405" s="171">
        <f>D403/D404</f>
        <v>0.63157170302421961</v>
      </c>
      <c r="E405" s="169"/>
      <c r="F405" s="171">
        <f>F403/F404</f>
        <v>0.62970060991451304</v>
      </c>
      <c r="G405" s="169"/>
      <c r="H405" s="171">
        <f>H403/H404</f>
        <v>0.52601294180369207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510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17797059</v>
      </c>
      <c r="D429" s="177">
        <f t="shared" ref="D429:D434" si="14">C429/$B$58</f>
        <v>0.14151352704053966</v>
      </c>
      <c r="E429" s="172">
        <v>8167216</v>
      </c>
      <c r="F429" s="177">
        <f>E429/$C$58</f>
        <v>0.13340404687877497</v>
      </c>
      <c r="G429" s="172">
        <v>9629843</v>
      </c>
      <c r="H429" s="177">
        <f>G429/$D$58</f>
        <v>0.14920598423364395</v>
      </c>
    </row>
    <row r="430" spans="1:8" x14ac:dyDescent="0.2">
      <c r="A430" s="258" t="s">
        <v>364</v>
      </c>
      <c r="B430" s="259"/>
      <c r="C430" s="165">
        <v>16539888</v>
      </c>
      <c r="D430" s="178">
        <f t="shared" si="14"/>
        <v>0.13151711683011769</v>
      </c>
      <c r="E430" s="165">
        <v>7476065</v>
      </c>
      <c r="F430" s="178">
        <f t="shared" ref="F430:F441" si="15">E430/$C$58</f>
        <v>0.12211472376006324</v>
      </c>
      <c r="G430" s="165">
        <v>9063823</v>
      </c>
      <c r="H430" s="178">
        <f t="shared" ref="H430:H441" si="16">G430/$D$58</f>
        <v>0.14043600000898659</v>
      </c>
    </row>
    <row r="431" spans="1:8" x14ac:dyDescent="0.2">
      <c r="A431" s="258" t="s">
        <v>365</v>
      </c>
      <c r="B431" s="259"/>
      <c r="C431" s="165">
        <v>1257171</v>
      </c>
      <c r="D431" s="178">
        <f t="shared" si="14"/>
        <v>9.996410210421974E-3</v>
      </c>
      <c r="E431" s="165">
        <v>691151</v>
      </c>
      <c r="F431" s="178">
        <f t="shared" si="15"/>
        <v>1.1289323118711713E-2</v>
      </c>
      <c r="G431" s="165">
        <v>566020</v>
      </c>
      <c r="H431" s="178">
        <f t="shared" si="16"/>
        <v>8.7699842246573654E-3</v>
      </c>
    </row>
    <row r="432" spans="1:8" ht="15.75" x14ac:dyDescent="0.25">
      <c r="A432" s="256" t="s">
        <v>366</v>
      </c>
      <c r="B432" s="257"/>
      <c r="C432" s="172">
        <v>404780</v>
      </c>
      <c r="D432" s="177">
        <f t="shared" si="14"/>
        <v>3.2186130009160302E-3</v>
      </c>
      <c r="E432" s="172">
        <v>246082</v>
      </c>
      <c r="F432" s="177">
        <f t="shared" si="15"/>
        <v>4.0195257066817751E-3</v>
      </c>
      <c r="G432" s="172">
        <v>158698</v>
      </c>
      <c r="H432" s="177">
        <f t="shared" si="16"/>
        <v>2.4588865349010184E-3</v>
      </c>
    </row>
    <row r="433" spans="1:8" x14ac:dyDescent="0.2">
      <c r="A433" s="258" t="s">
        <v>364</v>
      </c>
      <c r="B433" s="259"/>
      <c r="C433" s="165">
        <v>19589</v>
      </c>
      <c r="D433" s="178">
        <f t="shared" si="14"/>
        <v>1.5576216728826551E-4</v>
      </c>
      <c r="E433" s="165">
        <v>12345</v>
      </c>
      <c r="F433" s="178">
        <f t="shared" si="15"/>
        <v>2.0164434964355991E-4</v>
      </c>
      <c r="G433" s="165">
        <v>7244</v>
      </c>
      <c r="H433" s="178">
        <f t="shared" si="16"/>
        <v>1.1223943628037517E-4</v>
      </c>
    </row>
    <row r="434" spans="1:8" x14ac:dyDescent="0.2">
      <c r="A434" s="258" t="s">
        <v>365</v>
      </c>
      <c r="B434" s="259"/>
      <c r="C434" s="165">
        <v>385191</v>
      </c>
      <c r="D434" s="178">
        <f t="shared" si="14"/>
        <v>3.0628508336277647E-3</v>
      </c>
      <c r="E434" s="165">
        <v>233737</v>
      </c>
      <c r="F434" s="178">
        <f t="shared" si="15"/>
        <v>3.8178813570382149E-3</v>
      </c>
      <c r="G434" s="165">
        <v>151454</v>
      </c>
      <c r="H434" s="178">
        <f t="shared" si="16"/>
        <v>2.3466470986206432E-3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146918</v>
      </c>
      <c r="D436" s="177">
        <f t="shared" ref="D436:D441" si="17">C436/$B$58</f>
        <v>1.1682202304179586E-3</v>
      </c>
      <c r="E436" s="172">
        <v>62277</v>
      </c>
      <c r="F436" s="177">
        <f t="shared" si="15"/>
        <v>1.017238166282056E-3</v>
      </c>
      <c r="G436" s="172">
        <v>84641</v>
      </c>
      <c r="H436" s="177">
        <f t="shared" si="16"/>
        <v>1.3114381731373875E-3</v>
      </c>
    </row>
    <row r="437" spans="1:8" x14ac:dyDescent="0.2">
      <c r="A437" s="258" t="s">
        <v>364</v>
      </c>
      <c r="B437" s="259"/>
      <c r="C437" s="165">
        <v>135143</v>
      </c>
      <c r="D437" s="178">
        <f t="shared" si="17"/>
        <v>1.0745911773872106E-3</v>
      </c>
      <c r="E437" s="165">
        <v>56364</v>
      </c>
      <c r="F437" s="178">
        <f t="shared" si="15"/>
        <v>9.2065468799591829E-4</v>
      </c>
      <c r="G437" s="165">
        <v>78779</v>
      </c>
      <c r="H437" s="178">
        <f t="shared" si="16"/>
        <v>1.2206116166112197E-3</v>
      </c>
    </row>
    <row r="438" spans="1:8" x14ac:dyDescent="0.2">
      <c r="A438" s="258" t="s">
        <v>365</v>
      </c>
      <c r="B438" s="259"/>
      <c r="C438" s="165">
        <v>11775</v>
      </c>
      <c r="D438" s="178">
        <f t="shared" si="17"/>
        <v>9.362905303074819E-5</v>
      </c>
      <c r="E438" s="165">
        <v>5913</v>
      </c>
      <c r="F438" s="178">
        <f t="shared" si="15"/>
        <v>9.6583478286137698E-5</v>
      </c>
      <c r="G438" s="165">
        <v>5862</v>
      </c>
      <c r="H438" s="178">
        <f t="shared" si="16"/>
        <v>9.0826556526167761E-5</v>
      </c>
    </row>
    <row r="439" spans="1:8" ht="15.75" x14ac:dyDescent="0.25">
      <c r="A439" s="256" t="s">
        <v>366</v>
      </c>
      <c r="B439" s="257"/>
      <c r="C439" s="172">
        <v>647</v>
      </c>
      <c r="D439" s="177">
        <f t="shared" si="17"/>
        <v>5.1446282217319818E-6</v>
      </c>
      <c r="E439" s="172">
        <v>357</v>
      </c>
      <c r="F439" s="177">
        <f t="shared" si="15"/>
        <v>5.8312703785136402E-6</v>
      </c>
      <c r="G439" s="172">
        <v>290</v>
      </c>
      <c r="H439" s="177">
        <f t="shared" si="16"/>
        <v>4.4932960410420757E-6</v>
      </c>
    </row>
    <row r="440" spans="1:8" x14ac:dyDescent="0.2">
      <c r="A440" s="258" t="s">
        <v>364</v>
      </c>
      <c r="B440" s="259"/>
      <c r="C440" s="175">
        <v>31</v>
      </c>
      <c r="D440" s="178">
        <f t="shared" si="17"/>
        <v>2.4649686997479354E-7</v>
      </c>
      <c r="E440" s="175">
        <v>18</v>
      </c>
      <c r="F440" s="178">
        <f t="shared" si="15"/>
        <v>2.9401363253009955E-7</v>
      </c>
      <c r="G440" s="175">
        <v>13</v>
      </c>
      <c r="H440" s="178">
        <f t="shared" si="16"/>
        <v>2.0142361563292064E-7</v>
      </c>
    </row>
    <row r="441" spans="1:8" x14ac:dyDescent="0.2">
      <c r="A441" s="258" t="s">
        <v>365</v>
      </c>
      <c r="B441" s="259"/>
      <c r="C441" s="165">
        <v>616</v>
      </c>
      <c r="D441" s="178">
        <f t="shared" si="17"/>
        <v>4.8981313517571878E-6</v>
      </c>
      <c r="E441" s="165">
        <v>339</v>
      </c>
      <c r="F441" s="178">
        <f t="shared" si="15"/>
        <v>5.5372567459835412E-6</v>
      </c>
      <c r="G441" s="165">
        <v>277</v>
      </c>
      <c r="H441" s="178">
        <f t="shared" si="16"/>
        <v>4.2918724254091556E-6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511</v>
      </c>
      <c r="D466" s="185" t="s">
        <v>512</v>
      </c>
      <c r="E466" s="185" t="s">
        <v>513</v>
      </c>
      <c r="F466" s="185" t="s">
        <v>514</v>
      </c>
      <c r="G466" s="185" t="s">
        <v>515</v>
      </c>
      <c r="H466" s="207" t="s">
        <v>516</v>
      </c>
    </row>
    <row r="467" spans="1:8" x14ac:dyDescent="0.2">
      <c r="A467" s="139" t="s">
        <v>438</v>
      </c>
      <c r="B467" s="108"/>
      <c r="C467" s="60">
        <v>23400</v>
      </c>
      <c r="D467" s="60">
        <v>23572</v>
      </c>
      <c r="E467" s="60">
        <v>23556</v>
      </c>
      <c r="F467" s="60">
        <v>23562</v>
      </c>
      <c r="G467" s="60">
        <v>23570</v>
      </c>
      <c r="H467" s="60">
        <v>23526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118052</v>
      </c>
      <c r="D469" s="60">
        <v>118872</v>
      </c>
      <c r="E469" s="60">
        <v>118982</v>
      </c>
      <c r="F469" s="60">
        <v>119440</v>
      </c>
      <c r="G469" s="60">
        <v>120064</v>
      </c>
      <c r="H469" s="60">
        <v>120746</v>
      </c>
    </row>
    <row r="470" spans="1:8" x14ac:dyDescent="0.2">
      <c r="A470" s="138" t="s">
        <v>441</v>
      </c>
      <c r="B470" s="106"/>
      <c r="C470" s="58">
        <v>21370</v>
      </c>
      <c r="D470" s="58">
        <v>21536</v>
      </c>
      <c r="E470" s="58">
        <v>21730</v>
      </c>
      <c r="F470" s="58">
        <v>21938</v>
      </c>
      <c r="G470" s="58">
        <v>22232</v>
      </c>
      <c r="H470" s="58">
        <v>22542</v>
      </c>
    </row>
    <row r="471" spans="1:8" x14ac:dyDescent="0.2">
      <c r="A471" s="139" t="s">
        <v>442</v>
      </c>
      <c r="B471" s="108"/>
      <c r="C471" s="60">
        <v>1110</v>
      </c>
      <c r="D471" s="60">
        <v>1104</v>
      </c>
      <c r="E471" s="60">
        <v>1116</v>
      </c>
      <c r="F471" s="60">
        <v>1190</v>
      </c>
      <c r="G471" s="60">
        <v>1260</v>
      </c>
      <c r="H471" s="60">
        <v>1342</v>
      </c>
    </row>
    <row r="472" spans="1:8" x14ac:dyDescent="0.2">
      <c r="A472" s="138" t="s">
        <v>443</v>
      </c>
      <c r="B472" s="106"/>
      <c r="C472" s="58">
        <v>95578</v>
      </c>
      <c r="D472" s="58">
        <v>96238</v>
      </c>
      <c r="E472" s="58">
        <v>96136</v>
      </c>
      <c r="F472" s="58">
        <v>96312</v>
      </c>
      <c r="G472" s="58">
        <v>96576</v>
      </c>
      <c r="H472" s="58">
        <v>96868</v>
      </c>
    </row>
    <row r="473" spans="1:8" x14ac:dyDescent="0.2">
      <c r="A473" s="139" t="s">
        <v>444</v>
      </c>
      <c r="B473" s="108"/>
      <c r="C473" s="60">
        <v>364664390</v>
      </c>
      <c r="D473" s="60">
        <v>347740394</v>
      </c>
      <c r="E473" s="60">
        <v>371614008</v>
      </c>
      <c r="F473" s="60">
        <v>353202972</v>
      </c>
      <c r="G473" s="60">
        <v>356334174</v>
      </c>
      <c r="H473" s="60">
        <v>366543282</v>
      </c>
    </row>
    <row r="474" spans="1:8" x14ac:dyDescent="0.2">
      <c r="A474" s="138" t="s">
        <v>445</v>
      </c>
      <c r="B474" s="106"/>
      <c r="C474" s="58">
        <v>0</v>
      </c>
      <c r="D474" s="58">
        <v>2289316</v>
      </c>
      <c r="E474" s="58">
        <v>2286314</v>
      </c>
      <c r="F474" s="58">
        <v>2327636</v>
      </c>
      <c r="G474" s="58">
        <v>2380584</v>
      </c>
      <c r="H474" s="58">
        <v>2389114</v>
      </c>
    </row>
    <row r="475" spans="1:8" x14ac:dyDescent="0.2">
      <c r="A475" s="139" t="s">
        <v>446</v>
      </c>
      <c r="B475" s="108"/>
      <c r="C475" s="60">
        <v>1278296</v>
      </c>
      <c r="D475" s="60">
        <v>1314604</v>
      </c>
      <c r="E475" s="60">
        <v>1323222</v>
      </c>
      <c r="F475" s="60">
        <v>1351066</v>
      </c>
      <c r="G475" s="60">
        <v>1364722</v>
      </c>
      <c r="H475" s="60">
        <v>1392026</v>
      </c>
    </row>
    <row r="476" spans="1:8" x14ac:dyDescent="0.2">
      <c r="A476" s="138" t="s">
        <v>447</v>
      </c>
      <c r="B476" s="106"/>
      <c r="C476" s="58">
        <v>516005616</v>
      </c>
      <c r="D476" s="58">
        <v>482673958</v>
      </c>
      <c r="E476" s="58">
        <v>496618020</v>
      </c>
      <c r="F476" s="58">
        <v>505672546</v>
      </c>
      <c r="G476" s="58">
        <v>502685300</v>
      </c>
      <c r="H476" s="58">
        <v>534200464</v>
      </c>
    </row>
    <row r="477" spans="1:8" x14ac:dyDescent="0.2">
      <c r="A477" s="139" t="s">
        <v>448</v>
      </c>
      <c r="B477" s="108"/>
      <c r="C477" s="60">
        <v>253092368</v>
      </c>
      <c r="D477" s="60">
        <v>0</v>
      </c>
      <c r="E477" s="60">
        <v>256453530</v>
      </c>
      <c r="F477" s="60">
        <v>258653746</v>
      </c>
      <c r="G477" s="60">
        <v>261128124</v>
      </c>
      <c r="H477" s="60">
        <v>262732608</v>
      </c>
    </row>
    <row r="478" spans="1:8" x14ac:dyDescent="0.2">
      <c r="A478" s="138" t="s">
        <v>449</v>
      </c>
      <c r="B478" s="106"/>
      <c r="C478" s="58">
        <v>253092368</v>
      </c>
      <c r="D478" s="58">
        <v>0</v>
      </c>
      <c r="E478" s="58">
        <v>256453530</v>
      </c>
      <c r="F478" s="58">
        <v>258653746</v>
      </c>
      <c r="G478" s="58">
        <v>261128124</v>
      </c>
      <c r="H478" s="58">
        <v>262732608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58935580</v>
      </c>
      <c r="D481" s="60">
        <v>0</v>
      </c>
      <c r="E481" s="60">
        <v>58962398</v>
      </c>
      <c r="F481" s="60">
        <v>59713956</v>
      </c>
      <c r="G481" s="60">
        <v>60338006</v>
      </c>
      <c r="H481" s="60">
        <v>60835866</v>
      </c>
    </row>
    <row r="482" spans="1:8" x14ac:dyDescent="0.2">
      <c r="A482" s="138" t="s">
        <v>453</v>
      </c>
      <c r="B482" s="106"/>
      <c r="C482" s="58">
        <v>57590578</v>
      </c>
      <c r="D482" s="58">
        <v>0</v>
      </c>
      <c r="E482" s="58">
        <v>58962398</v>
      </c>
      <c r="F482" s="58">
        <v>59713956</v>
      </c>
      <c r="G482" s="58">
        <v>60338006</v>
      </c>
      <c r="H482" s="58">
        <v>60835866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1345002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7.3504273504274575E-3</v>
      </c>
      <c r="D487" s="186">
        <f t="shared" ref="D487:G488" si="18">IF(D467&gt;0,E467/D467-1,0)</f>
        <v>-6.7877142372307908E-4</v>
      </c>
      <c r="E487" s="186">
        <f t="shared" si="18"/>
        <v>2.5471217524186684E-4</v>
      </c>
      <c r="F487" s="186">
        <f t="shared" si="18"/>
        <v>3.3952975129447616E-4</v>
      </c>
      <c r="G487" s="186">
        <f t="shared" si="18"/>
        <v>-1.8667798048366269E-3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6.9460915528749556E-3</v>
      </c>
      <c r="D489" s="186">
        <f t="shared" si="19"/>
        <v>9.2536509859342253E-4</v>
      </c>
      <c r="E489" s="186">
        <f t="shared" si="19"/>
        <v>3.8493217461463836E-3</v>
      </c>
      <c r="F489" s="186">
        <f t="shared" si="19"/>
        <v>5.2243804420628592E-3</v>
      </c>
      <c r="G489" s="186">
        <f t="shared" si="19"/>
        <v>5.680303837953149E-3</v>
      </c>
    </row>
    <row r="490" spans="1:8" x14ac:dyDescent="0.2">
      <c r="A490" s="138" t="s">
        <v>441</v>
      </c>
      <c r="B490" s="106"/>
      <c r="C490" s="187">
        <f t="shared" si="19"/>
        <v>7.7678989237248697E-3</v>
      </c>
      <c r="D490" s="187">
        <f t="shared" si="19"/>
        <v>9.0081723625556887E-3</v>
      </c>
      <c r="E490" s="187">
        <f t="shared" si="19"/>
        <v>9.5720202485043426E-3</v>
      </c>
      <c r="F490" s="187">
        <f t="shared" si="19"/>
        <v>1.3401403956605051E-2</v>
      </c>
      <c r="G490" s="187">
        <f t="shared" si="19"/>
        <v>1.3943864699532238E-2</v>
      </c>
    </row>
    <row r="491" spans="1:8" x14ac:dyDescent="0.2">
      <c r="A491" s="139" t="s">
        <v>442</v>
      </c>
      <c r="B491" s="108"/>
      <c r="C491" s="186">
        <f t="shared" si="19"/>
        <v>-5.4054054054053502E-3</v>
      </c>
      <c r="D491" s="186">
        <f t="shared" si="19"/>
        <v>1.0869565217391353E-2</v>
      </c>
      <c r="E491" s="186">
        <f t="shared" si="19"/>
        <v>6.6308243727598581E-2</v>
      </c>
      <c r="F491" s="186">
        <f t="shared" si="19"/>
        <v>5.8823529411764719E-2</v>
      </c>
      <c r="G491" s="186">
        <f t="shared" si="19"/>
        <v>6.507936507936507E-2</v>
      </c>
    </row>
    <row r="492" spans="1:8" x14ac:dyDescent="0.2">
      <c r="A492" s="138" t="s">
        <v>443</v>
      </c>
      <c r="B492" s="106"/>
      <c r="C492" s="187">
        <f t="shared" si="19"/>
        <v>6.9053547887589772E-3</v>
      </c>
      <c r="D492" s="187">
        <f t="shared" si="19"/>
        <v>-1.0598723996757542E-3</v>
      </c>
      <c r="E492" s="187">
        <f t="shared" si="19"/>
        <v>1.8307397853041252E-3</v>
      </c>
      <c r="F492" s="187">
        <f t="shared" si="19"/>
        <v>2.7410914527785657E-3</v>
      </c>
      <c r="G492" s="187">
        <f t="shared" si="19"/>
        <v>3.0235255135850903E-3</v>
      </c>
    </row>
    <row r="493" spans="1:8" x14ac:dyDescent="0.2">
      <c r="A493" s="139" t="s">
        <v>444</v>
      </c>
      <c r="B493" s="108"/>
      <c r="C493" s="186">
        <f t="shared" si="19"/>
        <v>-4.6409785172607632E-2</v>
      </c>
      <c r="D493" s="186">
        <f t="shared" si="19"/>
        <v>6.8653554237360082E-2</v>
      </c>
      <c r="E493" s="186">
        <f t="shared" si="19"/>
        <v>-4.9543439169817294E-2</v>
      </c>
      <c r="F493" s="186">
        <f t="shared" si="19"/>
        <v>8.8651632297136462E-3</v>
      </c>
      <c r="G493" s="186">
        <f t="shared" si="19"/>
        <v>2.8650375812677487E-2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-1.3113087053076011E-3</v>
      </c>
      <c r="E494" s="187">
        <f t="shared" si="19"/>
        <v>1.8073632930559747E-2</v>
      </c>
      <c r="F494" s="187">
        <f t="shared" si="19"/>
        <v>2.2747543000709802E-2</v>
      </c>
      <c r="G494" s="187">
        <f t="shared" si="19"/>
        <v>3.583154385646603E-3</v>
      </c>
    </row>
    <row r="495" spans="1:8" x14ac:dyDescent="0.2">
      <c r="A495" s="139" t="s">
        <v>446</v>
      </c>
      <c r="B495" s="108"/>
      <c r="C495" s="186">
        <f t="shared" si="19"/>
        <v>2.8403437075606996E-2</v>
      </c>
      <c r="D495" s="186">
        <f t="shared" si="19"/>
        <v>6.5555863210517984E-3</v>
      </c>
      <c r="E495" s="186">
        <f t="shared" si="19"/>
        <v>2.1042576377962252E-2</v>
      </c>
      <c r="F495" s="186">
        <f t="shared" si="19"/>
        <v>1.0107574315392442E-2</v>
      </c>
      <c r="G495" s="186">
        <f t="shared" si="19"/>
        <v>2.0007005089681229E-2</v>
      </c>
    </row>
    <row r="496" spans="1:8" x14ac:dyDescent="0.2">
      <c r="A496" s="138" t="s">
        <v>447</v>
      </c>
      <c r="B496" s="106"/>
      <c r="C496" s="187">
        <f t="shared" si="19"/>
        <v>-6.4595533394349758E-2</v>
      </c>
      <c r="D496" s="187">
        <f t="shared" si="19"/>
        <v>2.8889194805078011E-2</v>
      </c>
      <c r="E496" s="187">
        <f t="shared" si="19"/>
        <v>1.8232375055580841E-2</v>
      </c>
      <c r="F496" s="187">
        <f t="shared" si="19"/>
        <v>-5.9074711957963766E-3</v>
      </c>
      <c r="G496" s="187">
        <f t="shared" si="19"/>
        <v>6.269362561427605E-2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8.5793944813314926E-3</v>
      </c>
      <c r="F497" s="186">
        <f t="shared" si="19"/>
        <v>9.5663721800496315E-3</v>
      </c>
      <c r="G497" s="186">
        <f t="shared" si="19"/>
        <v>6.1444319953831705E-3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8.5793944813314926E-3</v>
      </c>
      <c r="F498" s="187">
        <f t="shared" si="19"/>
        <v>9.5663721800496315E-3</v>
      </c>
      <c r="G498" s="187">
        <f t="shared" si="19"/>
        <v>6.1444319953831705E-3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1.2746394744664213E-2</v>
      </c>
      <c r="F501" s="186">
        <f t="shared" si="19"/>
        <v>1.0450655789745467E-2</v>
      </c>
      <c r="G501" s="186">
        <f t="shared" si="19"/>
        <v>8.2511841707197942E-3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1.2746394744664213E-2</v>
      </c>
      <c r="F502" s="187">
        <f t="shared" si="19"/>
        <v>1.0450655789745467E-2</v>
      </c>
      <c r="G502" s="187">
        <f t="shared" si="19"/>
        <v>8.2511841707197942E-3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517</v>
      </c>
      <c r="E507" s="198">
        <v>44682</v>
      </c>
      <c r="F507" s="198">
        <v>44713</v>
      </c>
      <c r="G507" s="198">
        <v>44743</v>
      </c>
      <c r="H507" s="198" t="s">
        <v>518</v>
      </c>
    </row>
    <row r="508" spans="1:9" ht="15.75" x14ac:dyDescent="0.2">
      <c r="A508" s="274" t="s">
        <v>457</v>
      </c>
      <c r="B508" s="275"/>
      <c r="C508" s="205">
        <v>6417224022</v>
      </c>
      <c r="D508" s="205">
        <v>6421168874</v>
      </c>
      <c r="E508" s="205">
        <v>6505138088</v>
      </c>
      <c r="F508" s="205">
        <v>6546985068</v>
      </c>
      <c r="G508" s="205">
        <v>6598764079</v>
      </c>
      <c r="H508" s="205">
        <v>6555916987</v>
      </c>
    </row>
    <row r="509" spans="1:9" x14ac:dyDescent="0.2">
      <c r="A509" s="208" t="s">
        <v>458</v>
      </c>
      <c r="B509" s="273"/>
      <c r="C509" s="206">
        <v>4171113928</v>
      </c>
      <c r="D509" s="206">
        <v>4125359336</v>
      </c>
      <c r="E509" s="206">
        <v>4156410848</v>
      </c>
      <c r="F509" s="206">
        <v>4171993784</v>
      </c>
      <c r="G509" s="206">
        <v>4172744787</v>
      </c>
      <c r="H509" s="206">
        <v>4139420576</v>
      </c>
    </row>
    <row r="510" spans="1:9" x14ac:dyDescent="0.2">
      <c r="A510" s="208" t="s">
        <v>459</v>
      </c>
      <c r="B510" s="273"/>
      <c r="C510" s="206">
        <v>585174961</v>
      </c>
      <c r="D510" s="206">
        <v>592570940</v>
      </c>
      <c r="E510" s="206">
        <v>603726421</v>
      </c>
      <c r="F510" s="206">
        <v>597686003</v>
      </c>
      <c r="G510" s="206">
        <v>618791260</v>
      </c>
      <c r="H510" s="206">
        <v>582146370</v>
      </c>
    </row>
    <row r="511" spans="1:9" x14ac:dyDescent="0.2">
      <c r="A511" s="208" t="s">
        <v>460</v>
      </c>
      <c r="B511" s="273"/>
      <c r="C511" s="206">
        <v>1660935133</v>
      </c>
      <c r="D511" s="206">
        <v>1703238598</v>
      </c>
      <c r="E511" s="206">
        <v>1745000819</v>
      </c>
      <c r="F511" s="206">
        <v>1777305281</v>
      </c>
      <c r="G511" s="206">
        <v>1807228032</v>
      </c>
      <c r="H511" s="206">
        <v>1834350041</v>
      </c>
    </row>
    <row r="512" spans="1:9" ht="15.75" x14ac:dyDescent="0.25">
      <c r="A512" s="276" t="s">
        <v>461</v>
      </c>
      <c r="B512" s="257"/>
      <c r="C512" s="205">
        <v>6404981849</v>
      </c>
      <c r="D512" s="205">
        <v>6409501104</v>
      </c>
      <c r="E512" s="205">
        <v>6493545341</v>
      </c>
      <c r="F512" s="205">
        <v>6535784106</v>
      </c>
      <c r="G512" s="205">
        <v>6585481367</v>
      </c>
      <c r="H512" s="205">
        <v>6544695368</v>
      </c>
    </row>
    <row r="513" spans="1:8" x14ac:dyDescent="0.2">
      <c r="A513" s="208" t="s">
        <v>458</v>
      </c>
      <c r="B513" s="273"/>
      <c r="C513" s="206">
        <v>4161156258</v>
      </c>
      <c r="D513" s="206">
        <v>4116009360</v>
      </c>
      <c r="E513" s="206">
        <v>4147051276</v>
      </c>
      <c r="F513" s="206">
        <v>4163046779</v>
      </c>
      <c r="G513" s="206">
        <v>4161697180</v>
      </c>
      <c r="H513" s="206">
        <v>4130357713</v>
      </c>
    </row>
    <row r="514" spans="1:8" x14ac:dyDescent="0.2">
      <c r="A514" s="208" t="s">
        <v>459</v>
      </c>
      <c r="B514" s="273"/>
      <c r="C514" s="206">
        <v>582890458</v>
      </c>
      <c r="D514" s="206">
        <v>590253146</v>
      </c>
      <c r="E514" s="206">
        <v>601493246</v>
      </c>
      <c r="F514" s="206">
        <v>595432046</v>
      </c>
      <c r="G514" s="206">
        <v>616556155</v>
      </c>
      <c r="H514" s="206">
        <v>579987614</v>
      </c>
    </row>
    <row r="515" spans="1:8" x14ac:dyDescent="0.2">
      <c r="A515" s="208" t="s">
        <v>460</v>
      </c>
      <c r="B515" s="273"/>
      <c r="C515" s="206">
        <v>1660935133</v>
      </c>
      <c r="D515" s="206">
        <v>1703238598</v>
      </c>
      <c r="E515" s="206">
        <v>1745000819</v>
      </c>
      <c r="F515" s="206">
        <v>1777305281</v>
      </c>
      <c r="G515" s="206">
        <v>1807228032</v>
      </c>
      <c r="H515" s="206">
        <v>1834350041</v>
      </c>
    </row>
    <row r="516" spans="1:8" ht="15.75" x14ac:dyDescent="0.25">
      <c r="A516" s="276" t="s">
        <v>462</v>
      </c>
      <c r="B516" s="257"/>
      <c r="C516" s="205">
        <v>12242173</v>
      </c>
      <c r="D516" s="205">
        <v>11667770</v>
      </c>
      <c r="E516" s="205">
        <v>11592747</v>
      </c>
      <c r="F516" s="205">
        <v>11200962</v>
      </c>
      <c r="G516" s="205">
        <v>13282712</v>
      </c>
      <c r="H516" s="205">
        <v>11221619</v>
      </c>
    </row>
    <row r="517" spans="1:8" x14ac:dyDescent="0.2">
      <c r="A517" s="208" t="s">
        <v>458</v>
      </c>
      <c r="B517" s="273"/>
      <c r="C517" s="206">
        <v>9957670</v>
      </c>
      <c r="D517" s="206">
        <v>9349976</v>
      </c>
      <c r="E517" s="206">
        <v>9359572</v>
      </c>
      <c r="F517" s="206">
        <v>8947005</v>
      </c>
      <c r="G517" s="206">
        <v>11047607</v>
      </c>
      <c r="H517" s="206">
        <v>9062863</v>
      </c>
    </row>
    <row r="518" spans="1:8" x14ac:dyDescent="0.2">
      <c r="A518" s="208" t="s">
        <v>459</v>
      </c>
      <c r="B518" s="273"/>
      <c r="C518" s="206">
        <v>2284503</v>
      </c>
      <c r="D518" s="206">
        <v>2317794</v>
      </c>
      <c r="E518" s="206">
        <v>2233175</v>
      </c>
      <c r="F518" s="206">
        <v>2253957</v>
      </c>
      <c r="G518" s="206">
        <v>2235105</v>
      </c>
      <c r="H518" s="206">
        <v>2158756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3380402</v>
      </c>
      <c r="D521" s="200">
        <v>3410375</v>
      </c>
      <c r="E521" s="200">
        <v>4191771</v>
      </c>
      <c r="F521" s="200">
        <v>3554271</v>
      </c>
      <c r="G521" s="200">
        <v>3609958</v>
      </c>
      <c r="H521" s="200">
        <v>3663531</v>
      </c>
    </row>
    <row r="522" spans="1:8" x14ac:dyDescent="0.2">
      <c r="A522" s="208" t="s">
        <v>458</v>
      </c>
      <c r="B522" s="273"/>
      <c r="C522" s="201">
        <v>718032</v>
      </c>
      <c r="D522" s="201">
        <v>729465</v>
      </c>
      <c r="E522" s="201">
        <v>867475</v>
      </c>
      <c r="F522" s="201">
        <v>750173</v>
      </c>
      <c r="G522" s="201">
        <v>756533</v>
      </c>
      <c r="H522" s="201">
        <v>761169</v>
      </c>
    </row>
    <row r="523" spans="1:8" x14ac:dyDescent="0.2">
      <c r="A523" s="208" t="s">
        <v>459</v>
      </c>
      <c r="B523" s="273"/>
      <c r="C523" s="201">
        <v>876488</v>
      </c>
      <c r="D523" s="201">
        <v>881574</v>
      </c>
      <c r="E523" s="201">
        <v>1065297</v>
      </c>
      <c r="F523" s="201">
        <v>900456</v>
      </c>
      <c r="G523" s="201">
        <v>911279</v>
      </c>
      <c r="H523" s="201">
        <v>917118</v>
      </c>
    </row>
    <row r="524" spans="1:8" x14ac:dyDescent="0.2">
      <c r="A524" s="208" t="s">
        <v>460</v>
      </c>
      <c r="B524" s="273"/>
      <c r="C524" s="201">
        <v>1785882</v>
      </c>
      <c r="D524" s="201">
        <v>1799336</v>
      </c>
      <c r="E524" s="201">
        <v>2258999</v>
      </c>
      <c r="F524" s="201">
        <v>1903642</v>
      </c>
      <c r="G524" s="201">
        <v>1942146</v>
      </c>
      <c r="H524" s="201">
        <v>1985244</v>
      </c>
    </row>
    <row r="525" spans="1:8" ht="15.75" x14ac:dyDescent="0.25">
      <c r="A525" s="276" t="s">
        <v>461</v>
      </c>
      <c r="B525" s="257"/>
      <c r="C525" s="200">
        <v>1732016</v>
      </c>
      <c r="D525" s="200">
        <v>1749998</v>
      </c>
      <c r="E525" s="200">
        <v>2120823</v>
      </c>
      <c r="F525" s="200">
        <v>1823303</v>
      </c>
      <c r="G525" s="200">
        <v>1852596</v>
      </c>
      <c r="H525" s="200">
        <v>1879079</v>
      </c>
    </row>
    <row r="526" spans="1:8" x14ac:dyDescent="0.2">
      <c r="A526" s="208" t="s">
        <v>458</v>
      </c>
      <c r="B526" s="273"/>
      <c r="C526" s="201">
        <v>522574</v>
      </c>
      <c r="D526" s="201">
        <v>532960</v>
      </c>
      <c r="E526" s="201">
        <v>612717</v>
      </c>
      <c r="F526" s="201">
        <v>548171</v>
      </c>
      <c r="G526" s="201">
        <v>553269</v>
      </c>
      <c r="H526" s="201">
        <v>556296</v>
      </c>
    </row>
    <row r="527" spans="1:8" x14ac:dyDescent="0.2">
      <c r="A527" s="208" t="s">
        <v>459</v>
      </c>
      <c r="B527" s="273"/>
      <c r="C527" s="201">
        <v>367931</v>
      </c>
      <c r="D527" s="201">
        <v>370448</v>
      </c>
      <c r="E527" s="201">
        <v>433393</v>
      </c>
      <c r="F527" s="201">
        <v>379731</v>
      </c>
      <c r="G527" s="201">
        <v>386690</v>
      </c>
      <c r="H527" s="201">
        <v>388529</v>
      </c>
    </row>
    <row r="528" spans="1:8" x14ac:dyDescent="0.2">
      <c r="A528" s="208" t="s">
        <v>460</v>
      </c>
      <c r="B528" s="273"/>
      <c r="C528" s="201">
        <v>841511</v>
      </c>
      <c r="D528" s="201">
        <v>846590</v>
      </c>
      <c r="E528" s="201">
        <v>1074713</v>
      </c>
      <c r="F528" s="201">
        <v>895401</v>
      </c>
      <c r="G528" s="201">
        <v>912637</v>
      </c>
      <c r="H528" s="201">
        <v>934254</v>
      </c>
    </row>
    <row r="529" spans="1:8" ht="15.75" x14ac:dyDescent="0.25">
      <c r="A529" s="276" t="s">
        <v>462</v>
      </c>
      <c r="B529" s="257"/>
      <c r="C529" s="200">
        <v>1648386</v>
      </c>
      <c r="D529" s="200">
        <v>1660377</v>
      </c>
      <c r="E529" s="200">
        <v>2070948</v>
      </c>
      <c r="F529" s="200">
        <v>1730968</v>
      </c>
      <c r="G529" s="200">
        <v>1757362</v>
      </c>
      <c r="H529" s="200">
        <v>1784452</v>
      </c>
    </row>
    <row r="530" spans="1:8" x14ac:dyDescent="0.2">
      <c r="A530" s="208" t="s">
        <v>458</v>
      </c>
      <c r="B530" s="273"/>
      <c r="C530" s="201">
        <v>195458</v>
      </c>
      <c r="D530" s="201">
        <v>196505</v>
      </c>
      <c r="E530" s="201">
        <v>254758</v>
      </c>
      <c r="F530" s="201">
        <v>202002</v>
      </c>
      <c r="G530" s="201">
        <v>203264</v>
      </c>
      <c r="H530" s="201">
        <v>204873</v>
      </c>
    </row>
    <row r="531" spans="1:8" x14ac:dyDescent="0.2">
      <c r="A531" s="208" t="s">
        <v>459</v>
      </c>
      <c r="B531" s="273"/>
      <c r="C531" s="201">
        <v>508557</v>
      </c>
      <c r="D531" s="201">
        <v>511126</v>
      </c>
      <c r="E531" s="201">
        <v>631904</v>
      </c>
      <c r="F531" s="201">
        <v>520725</v>
      </c>
      <c r="G531" s="201">
        <v>524589</v>
      </c>
      <c r="H531" s="201">
        <v>528589</v>
      </c>
    </row>
    <row r="532" spans="1:8" x14ac:dyDescent="0.2">
      <c r="A532" s="208" t="s">
        <v>460</v>
      </c>
      <c r="B532" s="273"/>
      <c r="C532" s="201">
        <v>944371</v>
      </c>
      <c r="D532" s="201">
        <v>952746</v>
      </c>
      <c r="E532" s="201">
        <v>1184286</v>
      </c>
      <c r="F532" s="201">
        <v>1008241</v>
      </c>
      <c r="G532" s="201">
        <v>1029509</v>
      </c>
      <c r="H532" s="201">
        <v>1050990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1898360</v>
      </c>
      <c r="D534" s="203">
        <v>1882830</v>
      </c>
      <c r="E534" s="203">
        <v>1551880</v>
      </c>
      <c r="F534" s="203">
        <v>1842010</v>
      </c>
      <c r="G534" s="203">
        <v>1827930</v>
      </c>
      <c r="H534" s="203">
        <v>1789510</v>
      </c>
    </row>
    <row r="535" spans="1:8" x14ac:dyDescent="0.2">
      <c r="A535" s="208" t="s">
        <v>458</v>
      </c>
      <c r="B535" s="273"/>
      <c r="C535" s="204">
        <v>5809090</v>
      </c>
      <c r="D535" s="204">
        <v>5655320</v>
      </c>
      <c r="E535" s="204">
        <v>4791390</v>
      </c>
      <c r="F535" s="204">
        <v>5561380</v>
      </c>
      <c r="G535" s="204">
        <v>5515620</v>
      </c>
      <c r="H535" s="204">
        <v>5438240</v>
      </c>
    </row>
    <row r="536" spans="1:8" x14ac:dyDescent="0.2">
      <c r="A536" s="208" t="s">
        <v>459</v>
      </c>
      <c r="B536" s="273"/>
      <c r="C536" s="204">
        <v>667640</v>
      </c>
      <c r="D536" s="204">
        <v>672170</v>
      </c>
      <c r="E536" s="204">
        <v>566720</v>
      </c>
      <c r="F536" s="204">
        <v>663760</v>
      </c>
      <c r="G536" s="204">
        <v>679040</v>
      </c>
      <c r="H536" s="204">
        <v>634760</v>
      </c>
    </row>
    <row r="537" spans="1:8" x14ac:dyDescent="0.2">
      <c r="A537" s="208" t="s">
        <v>460</v>
      </c>
      <c r="B537" s="273"/>
      <c r="C537" s="204">
        <v>930040</v>
      </c>
      <c r="D537" s="204">
        <v>946590</v>
      </c>
      <c r="E537" s="204">
        <v>772470</v>
      </c>
      <c r="F537" s="204">
        <v>933630</v>
      </c>
      <c r="G537" s="204">
        <v>930530</v>
      </c>
      <c r="H537" s="204">
        <v>923990</v>
      </c>
    </row>
    <row r="538" spans="1:8" ht="15.75" x14ac:dyDescent="0.25">
      <c r="A538" s="276" t="s">
        <v>461</v>
      </c>
      <c r="B538" s="257"/>
      <c r="C538" s="203">
        <v>3697990</v>
      </c>
      <c r="D538" s="203">
        <v>3662580</v>
      </c>
      <c r="E538" s="203">
        <v>3061800</v>
      </c>
      <c r="F538" s="203">
        <v>3584580</v>
      </c>
      <c r="G538" s="203">
        <v>3554730</v>
      </c>
      <c r="H538" s="203">
        <v>3482930</v>
      </c>
    </row>
    <row r="539" spans="1:8" x14ac:dyDescent="0.2">
      <c r="A539" s="208" t="s">
        <v>458</v>
      </c>
      <c r="B539" s="273"/>
      <c r="C539" s="204">
        <v>7962810</v>
      </c>
      <c r="D539" s="204">
        <v>7722920</v>
      </c>
      <c r="E539" s="204">
        <v>6768300</v>
      </c>
      <c r="F539" s="204">
        <v>7594430</v>
      </c>
      <c r="G539" s="204">
        <v>7522010</v>
      </c>
      <c r="H539" s="204">
        <v>7424750</v>
      </c>
    </row>
    <row r="540" spans="1:8" x14ac:dyDescent="0.2">
      <c r="A540" s="208" t="s">
        <v>459</v>
      </c>
      <c r="B540" s="273"/>
      <c r="C540" s="204">
        <v>1584240</v>
      </c>
      <c r="D540" s="204">
        <v>1593350</v>
      </c>
      <c r="E540" s="204">
        <v>1387870</v>
      </c>
      <c r="F540" s="204">
        <v>1568040</v>
      </c>
      <c r="G540" s="204">
        <v>1594450</v>
      </c>
      <c r="H540" s="204">
        <v>1492780</v>
      </c>
    </row>
    <row r="541" spans="1:8" x14ac:dyDescent="0.2">
      <c r="A541" s="208" t="s">
        <v>460</v>
      </c>
      <c r="B541" s="273"/>
      <c r="C541" s="204">
        <v>1973750</v>
      </c>
      <c r="D541" s="204">
        <v>2011880</v>
      </c>
      <c r="E541" s="204">
        <v>1623690</v>
      </c>
      <c r="F541" s="204">
        <v>1984930</v>
      </c>
      <c r="G541" s="204">
        <v>1980230</v>
      </c>
      <c r="H541" s="204">
        <v>1963440</v>
      </c>
    </row>
    <row r="542" spans="1:8" ht="15.75" x14ac:dyDescent="0.25">
      <c r="A542" s="276" t="s">
        <v>462</v>
      </c>
      <c r="B542" s="257"/>
      <c r="C542" s="203">
        <v>7430</v>
      </c>
      <c r="D542" s="203">
        <v>7030</v>
      </c>
      <c r="E542" s="203">
        <v>5600</v>
      </c>
      <c r="F542" s="203">
        <v>6470</v>
      </c>
      <c r="G542" s="203">
        <v>7560</v>
      </c>
      <c r="H542" s="203">
        <v>6290</v>
      </c>
    </row>
    <row r="543" spans="1:8" x14ac:dyDescent="0.2">
      <c r="A543" s="208" t="s">
        <v>458</v>
      </c>
      <c r="B543" s="273"/>
      <c r="C543" s="204">
        <v>50950</v>
      </c>
      <c r="D543" s="204">
        <v>47580</v>
      </c>
      <c r="E543" s="204">
        <v>36740</v>
      </c>
      <c r="F543" s="204">
        <v>44290</v>
      </c>
      <c r="G543" s="204">
        <v>54350</v>
      </c>
      <c r="H543" s="204">
        <v>44240</v>
      </c>
    </row>
    <row r="544" spans="1:8" x14ac:dyDescent="0.2">
      <c r="A544" s="208" t="s">
        <v>459</v>
      </c>
      <c r="B544" s="273"/>
      <c r="C544" s="204">
        <v>4490</v>
      </c>
      <c r="D544" s="204">
        <v>4530</v>
      </c>
      <c r="E544" s="204">
        <v>3530</v>
      </c>
      <c r="F544" s="204">
        <v>4330</v>
      </c>
      <c r="G544" s="204">
        <v>4260</v>
      </c>
      <c r="H544" s="204">
        <v>4080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30290.55</v>
      </c>
      <c r="D550" s="195">
        <v>33677.230000000003</v>
      </c>
      <c r="E550" s="195">
        <v>36438.76</v>
      </c>
      <c r="F550" s="195">
        <v>40604.550000000003</v>
      </c>
      <c r="G550" s="195">
        <v>51585.87</v>
      </c>
      <c r="H550" s="195">
        <v>57286.41</v>
      </c>
    </row>
    <row r="551" spans="1:8" ht="15.75" x14ac:dyDescent="0.2">
      <c r="A551" s="274" t="s">
        <v>473</v>
      </c>
      <c r="B551" s="275"/>
      <c r="C551" s="196">
        <v>98077300</v>
      </c>
      <c r="D551" s="196">
        <v>104493939</v>
      </c>
      <c r="E551" s="196">
        <v>111726586</v>
      </c>
      <c r="F551" s="196">
        <v>119426234</v>
      </c>
      <c r="G551" s="196">
        <v>136504868</v>
      </c>
      <c r="H551" s="196">
        <v>175877957</v>
      </c>
    </row>
    <row r="552" spans="1:8" ht="15.75" x14ac:dyDescent="0.2">
      <c r="A552" s="280" t="s">
        <v>474</v>
      </c>
      <c r="B552" s="275"/>
      <c r="C552" s="195">
        <v>308.83999999999997</v>
      </c>
      <c r="D552" s="195">
        <v>322.29000000000002</v>
      </c>
      <c r="E552" s="195">
        <v>326.14</v>
      </c>
      <c r="F552" s="195">
        <v>340</v>
      </c>
      <c r="G552" s="195">
        <v>377.9</v>
      </c>
      <c r="H552" s="195">
        <v>325.72000000000003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0.11180648750187783</v>
      </c>
      <c r="D556" s="197">
        <f>IF(AND(D550&gt;0,E550&gt;0)=TRUE,E550/D550-1,"")</f>
        <v>8.1999915076150787E-2</v>
      </c>
      <c r="E556" s="197">
        <f>IF(AND(E550&gt;0,F550&gt;0)=TRUE,F550/E550-1,"")</f>
        <v>0.11432304502129043</v>
      </c>
      <c r="F556" s="197">
        <f>IF(AND(F550&gt;0,G550&gt;0)=TRUE,G550/F550-1,"")</f>
        <v>0.27044555351555433</v>
      </c>
      <c r="G556" s="197">
        <f>IF(AND(G550&gt;0,H550&gt;0)=TRUE,H550/G550-1,"")</f>
        <v>0.11050584200673552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6.5424303075227508E-2</v>
      </c>
      <c r="D557" s="197">
        <f t="shared" si="20"/>
        <v>6.9215947539311262E-2</v>
      </c>
      <c r="E557" s="197">
        <f t="shared" si="20"/>
        <v>6.8915092420348323E-2</v>
      </c>
      <c r="F557" s="197">
        <f t="shared" si="20"/>
        <v>0.14300571514295601</v>
      </c>
      <c r="G557" s="197">
        <f t="shared" si="20"/>
        <v>0.2884372519227667</v>
      </c>
    </row>
    <row r="558" spans="1:8" ht="15.75" x14ac:dyDescent="0.2">
      <c r="A558" s="280" t="s">
        <v>474</v>
      </c>
      <c r="B558" s="275"/>
      <c r="C558" s="197">
        <f t="shared" si="20"/>
        <v>4.3550058282606052E-2</v>
      </c>
      <c r="D558" s="197">
        <f t="shared" si="20"/>
        <v>1.1945763132582332E-2</v>
      </c>
      <c r="E558" s="197">
        <f t="shared" si="20"/>
        <v>4.249708714049194E-2</v>
      </c>
      <c r="F558" s="197">
        <f t="shared" si="20"/>
        <v>0.11147058823529399</v>
      </c>
      <c r="G558" s="197">
        <f t="shared" si="20"/>
        <v>-0.13807885684043386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12521.97</v>
      </c>
      <c r="D562" s="195">
        <v>14993.7</v>
      </c>
      <c r="E562" s="195">
        <v>15449.14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42540712</v>
      </c>
      <c r="D563" s="196">
        <v>43915445</v>
      </c>
      <c r="E563" s="196">
        <v>45452311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294.35000000000002</v>
      </c>
      <c r="D564" s="195">
        <v>341.42</v>
      </c>
      <c r="E564" s="195">
        <v>339.9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0.19739146476153535</v>
      </c>
      <c r="D568" s="197">
        <f>IF(AND(D562&gt;0,E562&gt;0)=TRUE,E562/D562-1,"")</f>
        <v>3.0375424344891488E-2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3.2315702661488199E-2</v>
      </c>
      <c r="D569" s="197">
        <f t="shared" si="21"/>
        <v>3.4996024747102172E-2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0.15991166978087312</v>
      </c>
      <c r="D570" s="197">
        <f t="shared" si="21"/>
        <v>-4.451994610743526E-3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519</v>
      </c>
      <c r="B587" s="8"/>
      <c r="C587" s="8"/>
      <c r="D587" s="8"/>
      <c r="F587" s="217" t="s">
        <v>520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89257143</v>
      </c>
      <c r="E591" s="147">
        <v>28291434</v>
      </c>
      <c r="F591" s="147">
        <v>6028596</v>
      </c>
      <c r="G591" s="147">
        <v>59270950</v>
      </c>
      <c r="H591" s="147">
        <v>26467590</v>
      </c>
      <c r="I591" s="147">
        <v>468887</v>
      </c>
    </row>
    <row r="592" spans="1:9" x14ac:dyDescent="0.2">
      <c r="A592" s="233" t="s">
        <v>121</v>
      </c>
      <c r="B592" s="234"/>
      <c r="C592" s="234"/>
      <c r="D592" s="148">
        <v>117855475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0.75734405211128286</v>
      </c>
      <c r="E593" s="87">
        <f t="shared" si="22"/>
        <v>0.24005192800758726</v>
      </c>
      <c r="F593" s="87">
        <f t="shared" si="22"/>
        <v>5.1152447520999768E-2</v>
      </c>
      <c r="G593" s="87">
        <f t="shared" si="22"/>
        <v>0.50291214727190225</v>
      </c>
      <c r="H593" s="87">
        <f t="shared" si="22"/>
        <v>0.22457666900922507</v>
      </c>
      <c r="I593" s="87">
        <f t="shared" si="22"/>
        <v>3.9784914531972313E-3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521</v>
      </c>
      <c r="E595" s="86" t="s">
        <v>521</v>
      </c>
      <c r="F595" s="86" t="s">
        <v>521</v>
      </c>
      <c r="G595" s="86" t="s">
        <v>521</v>
      </c>
      <c r="H595" s="86" t="s">
        <v>521</v>
      </c>
      <c r="I595" s="86" t="s">
        <v>521</v>
      </c>
    </row>
    <row r="596" spans="1:9" x14ac:dyDescent="0.2">
      <c r="A596" s="233" t="s">
        <v>124</v>
      </c>
      <c r="B596" s="234"/>
      <c r="C596" s="234"/>
      <c r="D596" s="143">
        <v>189651742</v>
      </c>
      <c r="E596" s="144">
        <v>68944962</v>
      </c>
      <c r="F596" s="144">
        <v>6140903</v>
      </c>
      <c r="G596" s="144">
        <v>77717891</v>
      </c>
      <c r="H596" s="144">
        <v>36249858</v>
      </c>
      <c r="I596" s="144">
        <v>598128</v>
      </c>
    </row>
    <row r="597" spans="1:9" x14ac:dyDescent="0.2">
      <c r="A597" s="233" t="s">
        <v>125</v>
      </c>
      <c r="B597" s="234"/>
      <c r="C597" s="234"/>
      <c r="D597" s="143">
        <v>3873345</v>
      </c>
      <c r="E597" s="144">
        <v>3240532</v>
      </c>
      <c r="F597" s="144">
        <v>4367</v>
      </c>
      <c r="G597" s="144">
        <v>89589</v>
      </c>
      <c r="H597" s="144">
        <v>514407</v>
      </c>
      <c r="I597" s="144">
        <v>9642</v>
      </c>
    </row>
    <row r="598" spans="1:9" x14ac:dyDescent="0.2">
      <c r="A598" s="233" t="s">
        <v>126</v>
      </c>
      <c r="B598" s="234"/>
      <c r="C598" s="234"/>
      <c r="D598" s="141">
        <v>2.1</v>
      </c>
      <c r="E598" s="142">
        <v>2.4</v>
      </c>
      <c r="F598" s="142">
        <v>1</v>
      </c>
      <c r="G598" s="142">
        <v>1.3</v>
      </c>
      <c r="H598" s="142">
        <v>1.4</v>
      </c>
      <c r="I598" s="142">
        <v>1.3</v>
      </c>
    </row>
    <row r="599" spans="1:9" x14ac:dyDescent="0.2">
      <c r="A599" s="233" t="s">
        <v>127</v>
      </c>
      <c r="B599" s="234"/>
      <c r="C599" s="234"/>
      <c r="D599" s="88">
        <v>76890.149999999994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3644491736887</v>
      </c>
      <c r="E601" s="151">
        <v>1061306926018</v>
      </c>
      <c r="F601" s="151">
        <v>2055269476118</v>
      </c>
      <c r="G601" s="151">
        <v>232650843217</v>
      </c>
      <c r="H601" s="151">
        <v>262160555842</v>
      </c>
      <c r="I601" s="151">
        <v>33103935692</v>
      </c>
    </row>
    <row r="602" spans="1:9" x14ac:dyDescent="0.2">
      <c r="A602" s="233" t="s">
        <v>130</v>
      </c>
      <c r="B602" s="234"/>
      <c r="C602" s="234"/>
      <c r="D602" s="152">
        <v>19216.759999999998</v>
      </c>
      <c r="E602" s="153">
        <v>15393.54</v>
      </c>
      <c r="F602" s="153">
        <v>334685.21999999997</v>
      </c>
      <c r="G602" s="153">
        <v>2993.53</v>
      </c>
      <c r="H602" s="153">
        <v>7232.04</v>
      </c>
      <c r="I602" s="153">
        <v>55345.91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1077821983667</v>
      </c>
      <c r="E604" s="155">
        <v>615001293866</v>
      </c>
      <c r="F604" s="155">
        <v>32727248309</v>
      </c>
      <c r="G604" s="155">
        <v>227351766115</v>
      </c>
      <c r="H604" s="155">
        <v>173724250761</v>
      </c>
      <c r="I604" s="155">
        <v>29017424616</v>
      </c>
    </row>
    <row r="605" spans="1:9" x14ac:dyDescent="0.2">
      <c r="A605" s="233" t="s">
        <v>133</v>
      </c>
      <c r="B605" s="234"/>
      <c r="C605" s="234"/>
      <c r="D605" s="152">
        <v>5683.16</v>
      </c>
      <c r="E605" s="153">
        <v>8920.18</v>
      </c>
      <c r="F605" s="153">
        <v>5329.39</v>
      </c>
      <c r="G605" s="153">
        <v>2925.35</v>
      </c>
      <c r="H605" s="153">
        <v>4792.41</v>
      </c>
      <c r="I605" s="153">
        <v>48513.74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1566206785468</v>
      </c>
      <c r="E607" s="157">
        <v>844874000336</v>
      </c>
      <c r="F607" s="157">
        <v>92413180858</v>
      </c>
      <c r="G607" s="157">
        <v>241387486682</v>
      </c>
      <c r="H607" s="157">
        <v>361106529352</v>
      </c>
      <c r="I607" s="157">
        <v>26425588240</v>
      </c>
    </row>
    <row r="608" spans="1:9" x14ac:dyDescent="0.2">
      <c r="A608" s="233" t="s">
        <v>112</v>
      </c>
      <c r="B608" s="234"/>
      <c r="C608" s="234"/>
      <c r="D608" s="158">
        <v>22063.16</v>
      </c>
      <c r="E608" s="159">
        <v>21508.74</v>
      </c>
      <c r="F608" s="159">
        <v>74472.649999999994</v>
      </c>
      <c r="G608" s="159">
        <v>18313.330000000002</v>
      </c>
      <c r="H608" s="159">
        <v>21193.74</v>
      </c>
      <c r="I608" s="159">
        <v>107114.99</v>
      </c>
    </row>
    <row r="609" spans="1:9" x14ac:dyDescent="0.2">
      <c r="A609" s="233" t="s">
        <v>135</v>
      </c>
      <c r="B609" s="234"/>
      <c r="C609" s="234"/>
      <c r="D609" s="143">
        <v>70987430</v>
      </c>
      <c r="E609" s="144">
        <v>39280496</v>
      </c>
      <c r="F609" s="144">
        <v>1240901</v>
      </c>
      <c r="G609" s="144">
        <v>13180975</v>
      </c>
      <c r="H609" s="144">
        <v>17038355</v>
      </c>
      <c r="I609" s="144">
        <v>246703</v>
      </c>
    </row>
    <row r="610" spans="1:9" x14ac:dyDescent="0.2">
      <c r="A610" s="233" t="s">
        <v>113</v>
      </c>
      <c r="B610" s="234"/>
      <c r="C610" s="234"/>
      <c r="D610" s="87">
        <v>1</v>
      </c>
      <c r="E610" s="89">
        <v>0.55330000000000001</v>
      </c>
      <c r="F610" s="89">
        <v>1.7500000000000002E-2</v>
      </c>
      <c r="G610" s="89">
        <v>0.1857</v>
      </c>
      <c r="H610" s="89">
        <v>0.24</v>
      </c>
      <c r="I610" s="89">
        <v>3.5000000000000001E-3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1.3</v>
      </c>
      <c r="E612" s="142">
        <v>0.56999999999999995</v>
      </c>
      <c r="F612" s="142">
        <v>0.09</v>
      </c>
      <c r="G612" s="142">
        <v>0.75</v>
      </c>
      <c r="H612" s="142">
        <v>0.33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1.1499999999999999</v>
      </c>
      <c r="E613" s="142">
        <v>0.66</v>
      </c>
      <c r="F613" s="142">
        <v>0.04</v>
      </c>
      <c r="G613" s="142">
        <v>0.65</v>
      </c>
      <c r="H613" s="142">
        <v>0.32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0.78</v>
      </c>
      <c r="E614" s="142">
        <v>0.43</v>
      </c>
      <c r="F614" s="142">
        <v>0.03</v>
      </c>
      <c r="G614" s="142">
        <v>0.34</v>
      </c>
      <c r="H614" s="142">
        <v>0.31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0.46</v>
      </c>
      <c r="E615" s="142">
        <v>0.33</v>
      </c>
      <c r="F615" s="142">
        <v>0.02</v>
      </c>
      <c r="G615" s="142">
        <v>0.08</v>
      </c>
      <c r="H615" s="142">
        <v>0.23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25.37</v>
      </c>
      <c r="E616" s="142">
        <v>14.84</v>
      </c>
      <c r="F616" s="142">
        <v>0.86</v>
      </c>
      <c r="G616" s="142">
        <v>7.78</v>
      </c>
      <c r="H616" s="142">
        <v>8.8800000000000008</v>
      </c>
      <c r="I616" s="142">
        <v>0.2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29.06</v>
      </c>
      <c r="E618" s="142">
        <v>16.84</v>
      </c>
      <c r="F618" s="142">
        <v>1.04</v>
      </c>
      <c r="G618" s="142">
        <v>9.6</v>
      </c>
      <c r="H618" s="142">
        <v>10.08</v>
      </c>
      <c r="I618" s="142">
        <v>0.21</v>
      </c>
    </row>
    <row r="619" spans="1:9" x14ac:dyDescent="0.2">
      <c r="A619" s="263" t="s">
        <v>144</v>
      </c>
      <c r="B619" s="234"/>
      <c r="C619" s="234"/>
      <c r="D619" s="141">
        <v>27.76</v>
      </c>
      <c r="E619" s="142">
        <v>16.27</v>
      </c>
      <c r="F619" s="142">
        <v>0.96</v>
      </c>
      <c r="G619" s="142">
        <v>8.85</v>
      </c>
      <c r="H619" s="142">
        <v>9.75</v>
      </c>
      <c r="I619" s="142">
        <v>0.2</v>
      </c>
    </row>
    <row r="620" spans="1:9" x14ac:dyDescent="0.2">
      <c r="A620" s="263" t="s">
        <v>145</v>
      </c>
      <c r="B620" s="234"/>
      <c r="C620" s="234"/>
      <c r="D620" s="141">
        <v>26.62</v>
      </c>
      <c r="E620" s="142">
        <v>15.61</v>
      </c>
      <c r="F620" s="142">
        <v>0.92</v>
      </c>
      <c r="G620" s="142">
        <v>8.1999999999999993</v>
      </c>
      <c r="H620" s="142">
        <v>9.42</v>
      </c>
      <c r="I620" s="142">
        <v>0.2</v>
      </c>
    </row>
    <row r="621" spans="1:9" x14ac:dyDescent="0.2">
      <c r="A621" s="263" t="s">
        <v>146</v>
      </c>
      <c r="B621" s="234"/>
      <c r="C621" s="234"/>
      <c r="D621" s="141">
        <v>25.83</v>
      </c>
      <c r="E621" s="142">
        <v>15.18</v>
      </c>
      <c r="F621" s="142">
        <v>0.88</v>
      </c>
      <c r="G621" s="142">
        <v>7.86</v>
      </c>
      <c r="H621" s="142">
        <v>9.11</v>
      </c>
      <c r="I621" s="142">
        <v>0.2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87283795</v>
      </c>
      <c r="E623" s="144">
        <v>26375504</v>
      </c>
      <c r="F623" s="144">
        <v>6010464</v>
      </c>
      <c r="G623" s="144">
        <v>57884825</v>
      </c>
      <c r="H623" s="144">
        <v>25818097</v>
      </c>
      <c r="I623" s="144">
        <v>250913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0.64090000000000003</v>
      </c>
      <c r="E625" s="89">
        <v>0.3337</v>
      </c>
      <c r="F625" s="89">
        <v>0.78600000000000003</v>
      </c>
      <c r="G625" s="89">
        <v>0.81950000000000001</v>
      </c>
      <c r="H625" s="89">
        <v>0.66990000000000005</v>
      </c>
      <c r="I625" s="89">
        <v>0.86250000000000004</v>
      </c>
    </row>
    <row r="626" spans="1:9" x14ac:dyDescent="0.2">
      <c r="A626" s="233" t="s">
        <v>150</v>
      </c>
      <c r="B626" s="234"/>
      <c r="C626" s="234"/>
      <c r="D626" s="87">
        <v>6.4999999999999997E-3</v>
      </c>
      <c r="E626" s="89">
        <v>2.5000000000000001E-2</v>
      </c>
      <c r="F626" s="89">
        <v>0</v>
      </c>
      <c r="G626" s="89">
        <v>5.9999999999999995E-4</v>
      </c>
      <c r="H626" s="89">
        <v>2.0000000000000001E-4</v>
      </c>
      <c r="I626" s="89">
        <v>3.3999999999999998E-3</v>
      </c>
    </row>
    <row r="627" spans="1:9" x14ac:dyDescent="0.2">
      <c r="A627" s="233" t="s">
        <v>151</v>
      </c>
      <c r="B627" s="234"/>
      <c r="C627" s="234"/>
      <c r="D627" s="87">
        <v>2.7000000000000001E-3</v>
      </c>
      <c r="E627" s="89">
        <v>1.03E-2</v>
      </c>
      <c r="F627" s="89">
        <v>0</v>
      </c>
      <c r="G627" s="89">
        <v>2.0000000000000001E-4</v>
      </c>
      <c r="H627" s="89">
        <v>2.0000000000000001E-4</v>
      </c>
      <c r="I627" s="89">
        <v>7.4999999999999997E-3</v>
      </c>
    </row>
    <row r="628" spans="1:9" x14ac:dyDescent="0.2">
      <c r="A628" s="233" t="s">
        <v>152</v>
      </c>
      <c r="B628" s="234"/>
      <c r="C628" s="234"/>
      <c r="D628" s="87">
        <v>2.3999999999999998E-3</v>
      </c>
      <c r="E628" s="89">
        <v>8.0000000000000002E-3</v>
      </c>
      <c r="F628" s="89">
        <v>0</v>
      </c>
      <c r="G628" s="89">
        <v>1E-4</v>
      </c>
      <c r="H628" s="89">
        <v>2.5999999999999999E-3</v>
      </c>
      <c r="I628" s="89">
        <v>1.4E-3</v>
      </c>
    </row>
    <row r="629" spans="1:9" x14ac:dyDescent="0.2">
      <c r="A629" s="233" t="s">
        <v>153</v>
      </c>
      <c r="B629" s="234"/>
      <c r="C629" s="234"/>
      <c r="D629" s="87">
        <v>4.6399999999999997E-2</v>
      </c>
      <c r="E629" s="89">
        <v>3.2000000000000001E-2</v>
      </c>
      <c r="F629" s="89">
        <v>2.2200000000000001E-2</v>
      </c>
      <c r="G629" s="89">
        <v>5.5300000000000002E-2</v>
      </c>
      <c r="H629" s="89">
        <v>2.64E-2</v>
      </c>
      <c r="I629" s="89">
        <v>2.9700000000000001E-2</v>
      </c>
    </row>
    <row r="630" spans="1:9" x14ac:dyDescent="0.2">
      <c r="A630" s="233" t="s">
        <v>154</v>
      </c>
      <c r="B630" s="234"/>
      <c r="C630" s="234"/>
      <c r="D630" s="87">
        <v>1.8599999999999998E-2</v>
      </c>
      <c r="E630" s="89">
        <v>2.9000000000000001E-2</v>
      </c>
      <c r="F630" s="89">
        <v>1.7600000000000001E-2</v>
      </c>
      <c r="G630" s="89">
        <v>1.23E-2</v>
      </c>
      <c r="H630" s="89">
        <v>1.61E-2</v>
      </c>
      <c r="I630" s="89">
        <v>8.8000000000000005E-3</v>
      </c>
    </row>
    <row r="631" spans="1:9" x14ac:dyDescent="0.2">
      <c r="A631" s="233" t="s">
        <v>155</v>
      </c>
      <c r="B631" s="234"/>
      <c r="C631" s="234"/>
      <c r="D631" s="87">
        <v>1.3899999999999999E-2</v>
      </c>
      <c r="E631" s="89">
        <v>2.5999999999999999E-2</v>
      </c>
      <c r="F631" s="89">
        <v>7.1999999999999998E-3</v>
      </c>
      <c r="G631" s="89">
        <v>7.9000000000000008E-3</v>
      </c>
      <c r="H631" s="89">
        <v>1.12E-2</v>
      </c>
      <c r="I631" s="89">
        <v>5.5999999999999999E-3</v>
      </c>
    </row>
    <row r="632" spans="1:9" x14ac:dyDescent="0.2">
      <c r="A632" s="233" t="s">
        <v>156</v>
      </c>
      <c r="B632" s="234"/>
      <c r="C632" s="234"/>
      <c r="D632" s="87">
        <v>1.01E-2</v>
      </c>
      <c r="E632" s="89">
        <v>1.95E-2</v>
      </c>
      <c r="F632" s="89">
        <v>6.3E-3</v>
      </c>
      <c r="G632" s="89">
        <v>5.4999999999999997E-3</v>
      </c>
      <c r="H632" s="89">
        <v>9.2999999999999992E-3</v>
      </c>
      <c r="I632" s="89">
        <v>3.8E-3</v>
      </c>
    </row>
    <row r="633" spans="1:9" x14ac:dyDescent="0.2">
      <c r="A633" s="233" t="s">
        <v>157</v>
      </c>
      <c r="B633" s="234"/>
      <c r="C633" s="234"/>
      <c r="D633" s="87">
        <v>5.8999999999999999E-3</v>
      </c>
      <c r="E633" s="89">
        <v>1.49E-2</v>
      </c>
      <c r="F633" s="89">
        <v>3.8999999999999998E-3</v>
      </c>
      <c r="G633" s="89">
        <v>1.1000000000000001E-3</v>
      </c>
      <c r="H633" s="89">
        <v>6.7999999999999996E-3</v>
      </c>
      <c r="I633" s="89">
        <v>2.7000000000000001E-3</v>
      </c>
    </row>
    <row r="634" spans="1:9" x14ac:dyDescent="0.2">
      <c r="A634" s="233" t="s">
        <v>158</v>
      </c>
      <c r="B634" s="234"/>
      <c r="C634" s="234"/>
      <c r="D634" s="87">
        <v>0.25280000000000002</v>
      </c>
      <c r="E634" s="89">
        <v>0.50170000000000003</v>
      </c>
      <c r="F634" s="89">
        <v>0.15670000000000001</v>
      </c>
      <c r="G634" s="89">
        <v>9.7500000000000003E-2</v>
      </c>
      <c r="H634" s="89">
        <v>0.25719999999999998</v>
      </c>
      <c r="I634" s="89">
        <v>7.4300000000000005E-2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0.35909999999999997</v>
      </c>
      <c r="E636" s="89">
        <v>0.6663</v>
      </c>
      <c r="F636" s="89">
        <v>0.214</v>
      </c>
      <c r="G636" s="89">
        <v>0.18049999999999999</v>
      </c>
      <c r="H636" s="89">
        <v>0.3301</v>
      </c>
      <c r="I636" s="89">
        <v>0.13750000000000001</v>
      </c>
    </row>
    <row r="637" spans="1:9" x14ac:dyDescent="0.2">
      <c r="A637" s="233" t="s">
        <v>160</v>
      </c>
      <c r="B637" s="234"/>
      <c r="C637" s="234"/>
      <c r="D637" s="87">
        <v>0.35260000000000002</v>
      </c>
      <c r="E637" s="89">
        <v>0.64139999999999997</v>
      </c>
      <c r="F637" s="89">
        <v>0.214</v>
      </c>
      <c r="G637" s="89">
        <v>0.1799</v>
      </c>
      <c r="H637" s="89">
        <v>0.32990000000000003</v>
      </c>
      <c r="I637" s="89">
        <v>0.13400000000000001</v>
      </c>
    </row>
    <row r="638" spans="1:9" x14ac:dyDescent="0.2">
      <c r="A638" s="233" t="s">
        <v>161</v>
      </c>
      <c r="B638" s="234"/>
      <c r="C638" s="234"/>
      <c r="D638" s="87">
        <v>0.35</v>
      </c>
      <c r="E638" s="89">
        <v>0.63109999999999999</v>
      </c>
      <c r="F638" s="89">
        <v>0.214</v>
      </c>
      <c r="G638" s="89">
        <v>0.1797</v>
      </c>
      <c r="H638" s="89">
        <v>0.3296</v>
      </c>
      <c r="I638" s="89">
        <v>0.1265</v>
      </c>
    </row>
    <row r="639" spans="1:9" x14ac:dyDescent="0.2">
      <c r="A639" s="233" t="s">
        <v>162</v>
      </c>
      <c r="B639" s="234"/>
      <c r="C639" s="234"/>
      <c r="D639" s="87">
        <v>0.34760000000000002</v>
      </c>
      <c r="E639" s="89">
        <v>0.62309999999999999</v>
      </c>
      <c r="F639" s="89">
        <v>0.214</v>
      </c>
      <c r="G639" s="89">
        <v>0.17960000000000001</v>
      </c>
      <c r="H639" s="89">
        <v>0.32700000000000001</v>
      </c>
      <c r="I639" s="89">
        <v>0.12509999999999999</v>
      </c>
    </row>
    <row r="640" spans="1:9" x14ac:dyDescent="0.2">
      <c r="A640" s="233" t="s">
        <v>163</v>
      </c>
      <c r="B640" s="234"/>
      <c r="C640" s="234"/>
      <c r="D640" s="87">
        <v>0.30120000000000002</v>
      </c>
      <c r="E640" s="89">
        <v>0.59109999999999996</v>
      </c>
      <c r="F640" s="89">
        <v>0.19170000000000001</v>
      </c>
      <c r="G640" s="89">
        <v>0.12429999999999999</v>
      </c>
      <c r="H640" s="89">
        <v>0.30059999999999998</v>
      </c>
      <c r="I640" s="89">
        <v>9.5299999999999996E-2</v>
      </c>
    </row>
    <row r="641" spans="1:9" x14ac:dyDescent="0.2">
      <c r="A641" s="233" t="s">
        <v>164</v>
      </c>
      <c r="B641" s="234"/>
      <c r="C641" s="234"/>
      <c r="D641" s="87">
        <v>0.28260000000000002</v>
      </c>
      <c r="E641" s="89">
        <v>0.56210000000000004</v>
      </c>
      <c r="F641" s="89">
        <v>0.17419999999999999</v>
      </c>
      <c r="G641" s="89">
        <v>0.112</v>
      </c>
      <c r="H641" s="89">
        <v>0.28449999999999998</v>
      </c>
      <c r="I641" s="89">
        <v>8.6499999999999994E-2</v>
      </c>
    </row>
    <row r="642" spans="1:9" x14ac:dyDescent="0.2">
      <c r="A642" s="233" t="s">
        <v>165</v>
      </c>
      <c r="B642" s="234"/>
      <c r="C642" s="234"/>
      <c r="D642" s="87">
        <v>0.26869999999999999</v>
      </c>
      <c r="E642" s="89">
        <v>0.53610000000000002</v>
      </c>
      <c r="F642" s="89">
        <v>0.16700000000000001</v>
      </c>
      <c r="G642" s="89">
        <v>0.1041</v>
      </c>
      <c r="H642" s="89">
        <v>0.27329999999999999</v>
      </c>
      <c r="I642" s="89">
        <v>8.09E-2</v>
      </c>
    </row>
    <row r="643" spans="1:9" x14ac:dyDescent="0.2">
      <c r="A643" s="233" t="s">
        <v>166</v>
      </c>
      <c r="B643" s="234"/>
      <c r="C643" s="234"/>
      <c r="D643" s="87">
        <v>0.2586</v>
      </c>
      <c r="E643" s="89">
        <v>0.51670000000000005</v>
      </c>
      <c r="F643" s="89">
        <v>0.16070000000000001</v>
      </c>
      <c r="G643" s="89">
        <v>9.8599999999999993E-2</v>
      </c>
      <c r="H643" s="89">
        <v>0.26400000000000001</v>
      </c>
      <c r="I643" s="89">
        <v>7.7100000000000002E-2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519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519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4.740161844755858E-2</v>
      </c>
      <c r="C772" s="96">
        <f t="shared" ref="C772:C779" si="24">-D68/$B$58</f>
        <v>-4.7425958025590603E-2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8.0861723795867965E-2</v>
      </c>
      <c r="C773" s="96">
        <f t="shared" si="24"/>
        <v>-7.1642104737855899E-2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2.6408529631380788E-2</v>
      </c>
      <c r="C774" s="96">
        <f t="shared" si="24"/>
        <v>-2.4834702777175276E-2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5.8399990725356482E-2</v>
      </c>
      <c r="C775" s="96">
        <f t="shared" si="24"/>
        <v>-5.8722249601044815E-2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8.7943539112684099E-2</v>
      </c>
      <c r="C776" s="96">
        <f t="shared" si="24"/>
        <v>-9.6024644788866131E-2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7.0267192906208115E-2</v>
      </c>
      <c r="C777" s="96">
        <f t="shared" si="24"/>
        <v>-7.6358893908430994E-2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6.1253875825341093E-2</v>
      </c>
      <c r="C778" s="96">
        <f t="shared" si="24"/>
        <v>-7.025552008668802E-2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5.4268218142350923E-2</v>
      </c>
      <c r="C779" s="96">
        <f t="shared" si="24"/>
        <v>-6.7931237487600216E-2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128.82</v>
      </c>
      <c r="D785" s="97">
        <v>131.36000000000001</v>
      </c>
      <c r="E785" s="97">
        <v>117.09</v>
      </c>
      <c r="F785" s="97">
        <v>126.08</v>
      </c>
      <c r="G785" s="94">
        <v>71.33</v>
      </c>
      <c r="H785" s="97">
        <v>67.44</v>
      </c>
      <c r="I785" s="97">
        <v>54.55</v>
      </c>
      <c r="J785" s="97">
        <v>58.93</v>
      </c>
      <c r="K785" s="94">
        <v>13.34</v>
      </c>
      <c r="L785" s="94">
        <v>14.99</v>
      </c>
      <c r="M785" s="94">
        <v>15.9</v>
      </c>
      <c r="N785" s="97">
        <v>16.079999999999998</v>
      </c>
      <c r="O785" s="94">
        <v>2.8</v>
      </c>
      <c r="P785" s="94">
        <v>3.23</v>
      </c>
      <c r="Q785" s="94">
        <v>3.36</v>
      </c>
      <c r="R785" s="97">
        <v>3.78</v>
      </c>
      <c r="W785" s="93"/>
    </row>
    <row r="786" spans="1:23" x14ac:dyDescent="0.2">
      <c r="A786" s="94"/>
      <c r="B786" s="94" t="s">
        <v>225</v>
      </c>
      <c r="C786" s="94">
        <v>128.13</v>
      </c>
      <c r="D786" s="97">
        <v>132.91</v>
      </c>
      <c r="E786" s="97">
        <v>119.54</v>
      </c>
      <c r="F786" s="97">
        <v>126.27</v>
      </c>
      <c r="G786" s="94">
        <v>67.930000000000007</v>
      </c>
      <c r="H786" s="97">
        <v>64.260000000000005</v>
      </c>
      <c r="I786" s="97">
        <v>54.83</v>
      </c>
      <c r="J786" s="97">
        <v>57.91</v>
      </c>
      <c r="K786" s="94">
        <v>14.3</v>
      </c>
      <c r="L786" s="94">
        <v>16.64</v>
      </c>
      <c r="M786" s="94">
        <v>16.79</v>
      </c>
      <c r="N786" s="97">
        <v>16.66</v>
      </c>
      <c r="O786" s="94">
        <v>3.35</v>
      </c>
      <c r="P786" s="94">
        <v>4.1500000000000004</v>
      </c>
      <c r="Q786" s="94">
        <v>3.88</v>
      </c>
      <c r="R786" s="97">
        <v>4.16</v>
      </c>
      <c r="W786" s="93"/>
    </row>
    <row r="787" spans="1:23" x14ac:dyDescent="0.2">
      <c r="A787" s="94"/>
      <c r="B787" s="94" t="s">
        <v>226</v>
      </c>
      <c r="C787" s="94">
        <v>139.55000000000001</v>
      </c>
      <c r="D787" s="97">
        <v>135.81</v>
      </c>
      <c r="E787" s="97">
        <v>145.19</v>
      </c>
      <c r="F787" s="97">
        <v>150.97</v>
      </c>
      <c r="G787" s="94">
        <v>72.33</v>
      </c>
      <c r="H787" s="97">
        <v>62.63</v>
      </c>
      <c r="I787" s="97">
        <v>64.42</v>
      </c>
      <c r="J787" s="97">
        <v>65.98</v>
      </c>
      <c r="K787" s="94">
        <v>15.94</v>
      </c>
      <c r="L787" s="94">
        <v>18.7</v>
      </c>
      <c r="M787" s="94">
        <v>21.91</v>
      </c>
      <c r="N787" s="97">
        <v>22.16</v>
      </c>
      <c r="O787" s="94">
        <v>3.55</v>
      </c>
      <c r="P787" s="94">
        <v>4.6500000000000004</v>
      </c>
      <c r="Q787" s="94">
        <v>5.38</v>
      </c>
      <c r="R787" s="97">
        <v>6.15</v>
      </c>
      <c r="W787" s="93"/>
    </row>
    <row r="788" spans="1:23" x14ac:dyDescent="0.2">
      <c r="A788" s="94"/>
      <c r="B788" s="94" t="s">
        <v>227</v>
      </c>
      <c r="C788" s="94">
        <v>136.53</v>
      </c>
      <c r="D788" s="97">
        <v>95.02</v>
      </c>
      <c r="E788" s="97">
        <v>138.31</v>
      </c>
      <c r="F788" s="97">
        <v>141.93</v>
      </c>
      <c r="G788" s="94">
        <v>69.78</v>
      </c>
      <c r="H788" s="97">
        <v>44.19</v>
      </c>
      <c r="I788" s="97">
        <v>60.49</v>
      </c>
      <c r="J788" s="97">
        <v>61.02</v>
      </c>
      <c r="K788" s="94">
        <v>16.329999999999998</v>
      </c>
      <c r="L788" s="94">
        <v>13.3</v>
      </c>
      <c r="M788" s="94">
        <v>21.43</v>
      </c>
      <c r="N788" s="97">
        <v>21.68</v>
      </c>
      <c r="O788" s="94">
        <v>3.43</v>
      </c>
      <c r="P788" s="94">
        <v>2.59</v>
      </c>
      <c r="Q788" s="94">
        <v>4.8600000000000003</v>
      </c>
      <c r="R788" s="97">
        <v>6.05</v>
      </c>
      <c r="W788" s="93"/>
    </row>
    <row r="789" spans="1:23" x14ac:dyDescent="0.2">
      <c r="A789" s="94"/>
      <c r="B789" s="94" t="s">
        <v>228</v>
      </c>
      <c r="C789" s="94">
        <v>147.12</v>
      </c>
      <c r="D789" s="97">
        <v>96.66</v>
      </c>
      <c r="E789" s="97">
        <v>141.22</v>
      </c>
      <c r="F789" s="97">
        <v>153.9</v>
      </c>
      <c r="G789" s="94">
        <v>73.209999999999994</v>
      </c>
      <c r="H789" s="97">
        <v>45</v>
      </c>
      <c r="I789" s="97">
        <v>60.98</v>
      </c>
      <c r="J789" s="97">
        <v>65.03</v>
      </c>
      <c r="K789" s="94">
        <v>18.97</v>
      </c>
      <c r="L789" s="94">
        <v>14.13</v>
      </c>
      <c r="M789" s="94">
        <v>21.8</v>
      </c>
      <c r="N789" s="97">
        <v>24.71</v>
      </c>
      <c r="O789" s="94">
        <v>3.91</v>
      </c>
      <c r="P789" s="94">
        <v>2.87</v>
      </c>
      <c r="Q789" s="94">
        <v>5.03</v>
      </c>
      <c r="R789" s="97">
        <v>6.77</v>
      </c>
      <c r="W789" s="93"/>
    </row>
    <row r="790" spans="1:23" x14ac:dyDescent="0.2">
      <c r="A790" s="94"/>
      <c r="B790" s="94" t="s">
        <v>229</v>
      </c>
      <c r="C790" s="94">
        <v>139.36000000000001</v>
      </c>
      <c r="D790" s="97">
        <v>112.47</v>
      </c>
      <c r="E790" s="97">
        <v>139.71</v>
      </c>
      <c r="F790" s="97">
        <v>148.68</v>
      </c>
      <c r="G790" s="94">
        <v>69.739999999999995</v>
      </c>
      <c r="H790" s="97">
        <v>51.88</v>
      </c>
      <c r="I790" s="97">
        <v>62.88</v>
      </c>
      <c r="J790" s="97">
        <v>64.34</v>
      </c>
      <c r="K790" s="94">
        <v>17.61</v>
      </c>
      <c r="L790" s="94">
        <v>16.86</v>
      </c>
      <c r="M790" s="94">
        <v>20.84</v>
      </c>
      <c r="N790" s="97">
        <v>23.34</v>
      </c>
      <c r="O790" s="94">
        <v>3.81</v>
      </c>
      <c r="P790" s="94">
        <v>3.27</v>
      </c>
      <c r="Q790" s="94">
        <v>4.88</v>
      </c>
      <c r="R790" s="97">
        <v>6.25</v>
      </c>
      <c r="W790" s="93"/>
    </row>
    <row r="791" spans="1:23" x14ac:dyDescent="0.2">
      <c r="A791" s="94"/>
      <c r="B791" s="94" t="s">
        <v>230</v>
      </c>
      <c r="C791" s="94">
        <v>142.79</v>
      </c>
      <c r="D791" s="97">
        <v>122.23</v>
      </c>
      <c r="E791" s="97">
        <v>134.74</v>
      </c>
      <c r="F791" s="97">
        <v>140.21</v>
      </c>
      <c r="G791" s="94">
        <v>72.69</v>
      </c>
      <c r="H791" s="97">
        <v>57.58</v>
      </c>
      <c r="I791" s="97">
        <v>62.09</v>
      </c>
      <c r="J791" s="97">
        <v>61.41</v>
      </c>
      <c r="K791" s="94">
        <v>18</v>
      </c>
      <c r="L791" s="94">
        <v>17.79</v>
      </c>
      <c r="M791" s="94">
        <v>19.829999999999998</v>
      </c>
      <c r="N791" s="97">
        <v>21.4</v>
      </c>
      <c r="O791" s="94">
        <v>3.42</v>
      </c>
      <c r="P791" s="94">
        <v>3.5</v>
      </c>
      <c r="Q791" s="94">
        <v>4.6399999999999997</v>
      </c>
      <c r="R791" s="97">
        <v>5.4</v>
      </c>
      <c r="W791" s="93"/>
    </row>
    <row r="792" spans="1:23" x14ac:dyDescent="0.2">
      <c r="A792" s="94"/>
      <c r="B792" s="94" t="s">
        <v>231</v>
      </c>
      <c r="C792" s="94">
        <v>141.77000000000001</v>
      </c>
      <c r="D792" s="97">
        <v>125.5</v>
      </c>
      <c r="E792" s="97">
        <v>136.25</v>
      </c>
      <c r="F792" s="97">
        <v>149.22999999999999</v>
      </c>
      <c r="G792" s="94">
        <v>71.650000000000006</v>
      </c>
      <c r="H792" s="97">
        <v>57.93</v>
      </c>
      <c r="I792" s="97">
        <v>62.15</v>
      </c>
      <c r="J792" s="97">
        <v>66.489999999999995</v>
      </c>
      <c r="K792" s="94">
        <v>18.329999999999998</v>
      </c>
      <c r="L792" s="94">
        <v>18.32</v>
      </c>
      <c r="M792" s="94">
        <v>19.84</v>
      </c>
      <c r="N792" s="97">
        <v>23.15</v>
      </c>
      <c r="O792" s="94">
        <v>3.73</v>
      </c>
      <c r="P792" s="94">
        <v>3.66</v>
      </c>
      <c r="Q792" s="94">
        <v>4.63</v>
      </c>
      <c r="R792" s="97">
        <v>5.6</v>
      </c>
      <c r="W792" s="93"/>
    </row>
    <row r="793" spans="1:23" x14ac:dyDescent="0.2">
      <c r="A793" s="94"/>
      <c r="B793" s="94" t="s">
        <v>232</v>
      </c>
      <c r="C793" s="94">
        <v>135.32</v>
      </c>
      <c r="D793" s="97">
        <v>127.79</v>
      </c>
      <c r="E793" s="97">
        <v>135.34</v>
      </c>
      <c r="F793" s="97">
        <v>143.1</v>
      </c>
      <c r="G793" s="94">
        <v>67</v>
      </c>
      <c r="H793" s="97">
        <v>59.21</v>
      </c>
      <c r="I793" s="97">
        <v>62.12</v>
      </c>
      <c r="J793" s="97">
        <v>63.54</v>
      </c>
      <c r="K793" s="94">
        <v>17.25</v>
      </c>
      <c r="L793" s="94">
        <v>18.739999999999998</v>
      </c>
      <c r="M793" s="94">
        <v>19.28</v>
      </c>
      <c r="N793" s="97">
        <v>21.61</v>
      </c>
      <c r="O793" s="94">
        <v>3.66</v>
      </c>
      <c r="P793" s="94">
        <v>3.99</v>
      </c>
      <c r="Q793" s="94">
        <v>4.5199999999999996</v>
      </c>
      <c r="R793" s="97">
        <v>5.51</v>
      </c>
      <c r="W793" s="93"/>
    </row>
    <row r="794" spans="1:23" x14ac:dyDescent="0.2">
      <c r="A794" s="94"/>
      <c r="B794" s="94" t="s">
        <v>233</v>
      </c>
      <c r="C794" s="94">
        <v>144.13999999999999</v>
      </c>
      <c r="D794" s="97">
        <v>135.53</v>
      </c>
      <c r="E794" s="97">
        <v>141.15</v>
      </c>
      <c r="F794" s="97">
        <v>146.63</v>
      </c>
      <c r="G794" s="94">
        <v>72.209999999999994</v>
      </c>
      <c r="H794" s="97">
        <v>63.18</v>
      </c>
      <c r="I794" s="97">
        <v>64.22</v>
      </c>
      <c r="J794" s="97">
        <v>65.39</v>
      </c>
      <c r="K794" s="94">
        <v>18.010000000000002</v>
      </c>
      <c r="L794" s="94">
        <v>19.3</v>
      </c>
      <c r="M794" s="94">
        <v>19.989999999999998</v>
      </c>
      <c r="N794" s="97">
        <v>21.57</v>
      </c>
      <c r="O794" s="94">
        <v>4</v>
      </c>
      <c r="P794" s="94">
        <v>4.13</v>
      </c>
      <c r="Q794" s="94">
        <v>5.01</v>
      </c>
      <c r="R794" s="97">
        <v>5.93</v>
      </c>
      <c r="W794" s="93"/>
    </row>
    <row r="795" spans="1:23" x14ac:dyDescent="0.2">
      <c r="A795" s="94"/>
      <c r="B795" s="94" t="s">
        <v>234</v>
      </c>
      <c r="C795" s="94">
        <v>130.41999999999999</v>
      </c>
      <c r="D795" s="97">
        <v>123.02</v>
      </c>
      <c r="E795" s="97">
        <v>135.65</v>
      </c>
      <c r="F795" s="97">
        <v>139.57</v>
      </c>
      <c r="G795" s="94">
        <v>66.77</v>
      </c>
      <c r="H795" s="97">
        <v>57.99</v>
      </c>
      <c r="I795" s="97">
        <v>63.83</v>
      </c>
      <c r="J795" s="97">
        <v>63.35</v>
      </c>
      <c r="K795" s="94">
        <v>15.03</v>
      </c>
      <c r="L795" s="94">
        <v>16.95</v>
      </c>
      <c r="M795" s="94">
        <v>18.399999999999999</v>
      </c>
      <c r="N795" s="97">
        <v>19.84</v>
      </c>
      <c r="O795" s="94">
        <v>3.39</v>
      </c>
      <c r="P795" s="94">
        <v>3.65</v>
      </c>
      <c r="Q795" s="94">
        <v>4.3499999999999996</v>
      </c>
      <c r="R795" s="97">
        <v>5.43</v>
      </c>
      <c r="W795" s="93"/>
    </row>
    <row r="796" spans="1:23" x14ac:dyDescent="0.2">
      <c r="A796" s="94"/>
      <c r="B796" s="94" t="s">
        <v>235</v>
      </c>
      <c r="C796" s="94">
        <v>125.17</v>
      </c>
      <c r="D796" s="97">
        <v>121.73</v>
      </c>
      <c r="E796" s="97">
        <v>136.71</v>
      </c>
      <c r="F796" s="97"/>
      <c r="G796" s="94">
        <v>63.21</v>
      </c>
      <c r="H796" s="97">
        <v>57.91</v>
      </c>
      <c r="I796" s="97">
        <v>63.85</v>
      </c>
      <c r="J796" s="97"/>
      <c r="K796" s="94">
        <v>14.79</v>
      </c>
      <c r="L796" s="94">
        <v>16.18</v>
      </c>
      <c r="M796" s="94">
        <v>18.23</v>
      </c>
      <c r="N796" s="97"/>
      <c r="O796" s="94">
        <v>3.07</v>
      </c>
      <c r="P796" s="94">
        <v>3.35</v>
      </c>
      <c r="Q796" s="94">
        <v>4.34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0.62</v>
      </c>
      <c r="D801" s="97">
        <v>0.79</v>
      </c>
      <c r="E801" s="97">
        <v>0.79</v>
      </c>
      <c r="F801" s="97">
        <v>0.74</v>
      </c>
      <c r="G801" s="94">
        <v>15.31</v>
      </c>
      <c r="H801" s="97">
        <v>15.6</v>
      </c>
      <c r="I801" s="97">
        <v>14.46</v>
      </c>
      <c r="J801" s="97">
        <v>15.74</v>
      </c>
      <c r="K801" s="94">
        <v>1.45</v>
      </c>
      <c r="L801" s="94">
        <v>1.36</v>
      </c>
      <c r="M801" s="94">
        <v>1.17</v>
      </c>
      <c r="N801" s="97">
        <v>1.41</v>
      </c>
      <c r="O801" s="94">
        <v>23.96</v>
      </c>
      <c r="P801" s="94">
        <v>27.94</v>
      </c>
      <c r="Q801" s="94">
        <v>26.86</v>
      </c>
      <c r="R801" s="97">
        <v>29.39</v>
      </c>
    </row>
    <row r="802" spans="1:18" x14ac:dyDescent="0.2">
      <c r="A802" s="94"/>
      <c r="B802" s="94" t="s">
        <v>225</v>
      </c>
      <c r="C802" s="94">
        <v>0.74</v>
      </c>
      <c r="D802" s="97">
        <v>0.86</v>
      </c>
      <c r="E802" s="97">
        <v>0.74</v>
      </c>
      <c r="F802" s="97">
        <v>0.68</v>
      </c>
      <c r="G802" s="94">
        <v>15.79</v>
      </c>
      <c r="H802" s="97">
        <v>16.66</v>
      </c>
      <c r="I802" s="97">
        <v>14.9</v>
      </c>
      <c r="J802" s="97">
        <v>15.22</v>
      </c>
      <c r="K802" s="94">
        <v>1.53</v>
      </c>
      <c r="L802" s="94">
        <v>1.45</v>
      </c>
      <c r="M802" s="94">
        <v>1.18</v>
      </c>
      <c r="N802" s="97">
        <v>1.38</v>
      </c>
      <c r="O802" s="94">
        <v>24.48</v>
      </c>
      <c r="P802" s="94">
        <v>28.9</v>
      </c>
      <c r="Q802" s="94">
        <v>27.21</v>
      </c>
      <c r="R802" s="97">
        <v>30.26</v>
      </c>
    </row>
    <row r="803" spans="1:18" x14ac:dyDescent="0.2">
      <c r="A803" s="94"/>
      <c r="B803" s="94" t="s">
        <v>226</v>
      </c>
      <c r="C803" s="94">
        <v>0.76</v>
      </c>
      <c r="D803" s="97">
        <v>0.86</v>
      </c>
      <c r="E803" s="97">
        <v>0.87</v>
      </c>
      <c r="F803" s="97">
        <v>0.8</v>
      </c>
      <c r="G803" s="94">
        <v>18.23</v>
      </c>
      <c r="H803" s="97">
        <v>18.190000000000001</v>
      </c>
      <c r="I803" s="97">
        <v>18.7</v>
      </c>
      <c r="J803" s="97">
        <v>18.89</v>
      </c>
      <c r="K803" s="94">
        <v>1.43</v>
      </c>
      <c r="L803" s="94">
        <v>1.47</v>
      </c>
      <c r="M803" s="94">
        <v>1.47</v>
      </c>
      <c r="N803" s="97">
        <v>1.65</v>
      </c>
      <c r="O803" s="94">
        <v>27.31</v>
      </c>
      <c r="P803" s="94">
        <v>29.3</v>
      </c>
      <c r="Q803" s="94">
        <v>32.44</v>
      </c>
      <c r="R803" s="97">
        <v>35.36</v>
      </c>
    </row>
    <row r="804" spans="1:18" x14ac:dyDescent="0.2">
      <c r="A804" s="94"/>
      <c r="B804" s="94" t="s">
        <v>227</v>
      </c>
      <c r="C804" s="94">
        <v>0.8</v>
      </c>
      <c r="D804" s="97">
        <v>0.48</v>
      </c>
      <c r="E804" s="97">
        <v>0.76</v>
      </c>
      <c r="F804" s="97">
        <v>0.76</v>
      </c>
      <c r="G804" s="94">
        <v>17.579999999999998</v>
      </c>
      <c r="H804" s="97">
        <v>13.84</v>
      </c>
      <c r="I804" s="97">
        <v>18.510000000000002</v>
      </c>
      <c r="J804" s="97">
        <v>19.02</v>
      </c>
      <c r="K804" s="94">
        <v>1.42</v>
      </c>
      <c r="L804" s="94">
        <v>1.08</v>
      </c>
      <c r="M804" s="94">
        <v>1.41</v>
      </c>
      <c r="N804" s="97">
        <v>1.63</v>
      </c>
      <c r="O804" s="94">
        <v>27.19</v>
      </c>
      <c r="P804" s="94">
        <v>19.53</v>
      </c>
      <c r="Q804" s="94">
        <v>30.83</v>
      </c>
      <c r="R804" s="97">
        <v>31.78</v>
      </c>
    </row>
    <row r="805" spans="1:18" x14ac:dyDescent="0.2">
      <c r="A805" s="94"/>
      <c r="B805" s="94" t="s">
        <v>228</v>
      </c>
      <c r="C805" s="94">
        <v>0.73</v>
      </c>
      <c r="D805" s="97">
        <v>0.5</v>
      </c>
      <c r="E805" s="97">
        <v>0.75</v>
      </c>
      <c r="F805" s="97">
        <v>0.81</v>
      </c>
      <c r="G805" s="94">
        <v>19.440000000000001</v>
      </c>
      <c r="H805" s="97">
        <v>12.93</v>
      </c>
      <c r="I805" s="97">
        <v>19.37</v>
      </c>
      <c r="J805" s="97">
        <v>21.11</v>
      </c>
      <c r="K805" s="94">
        <v>1.53</v>
      </c>
      <c r="L805" s="94">
        <v>1.0900000000000001</v>
      </c>
      <c r="M805" s="94">
        <v>1.48</v>
      </c>
      <c r="N805" s="97">
        <v>1.78</v>
      </c>
      <c r="O805" s="94">
        <v>29.33</v>
      </c>
      <c r="P805" s="94">
        <v>20.14</v>
      </c>
      <c r="Q805" s="94">
        <v>31.81</v>
      </c>
      <c r="R805" s="97">
        <v>33.71</v>
      </c>
    </row>
    <row r="806" spans="1:18" x14ac:dyDescent="0.2">
      <c r="A806" s="94"/>
      <c r="B806" s="94" t="s">
        <v>229</v>
      </c>
      <c r="C806" s="94">
        <v>0.71</v>
      </c>
      <c r="D806" s="97">
        <v>0.53</v>
      </c>
      <c r="E806" s="97">
        <v>0.69</v>
      </c>
      <c r="F806" s="97">
        <v>0.71</v>
      </c>
      <c r="G806" s="94">
        <v>18.34</v>
      </c>
      <c r="H806" s="97">
        <v>14.87</v>
      </c>
      <c r="I806" s="97">
        <v>17.28</v>
      </c>
      <c r="J806" s="97">
        <v>18.96</v>
      </c>
      <c r="K806" s="94">
        <v>1.46</v>
      </c>
      <c r="L806" s="94">
        <v>1.29</v>
      </c>
      <c r="M806" s="94">
        <v>1.51</v>
      </c>
      <c r="N806" s="97">
        <v>1.99</v>
      </c>
      <c r="O806" s="94">
        <v>27.69</v>
      </c>
      <c r="P806" s="94">
        <v>23.77</v>
      </c>
      <c r="Q806" s="94">
        <v>31.63</v>
      </c>
      <c r="R806" s="97">
        <v>33.090000000000003</v>
      </c>
    </row>
    <row r="807" spans="1:18" x14ac:dyDescent="0.2">
      <c r="A807" s="94"/>
      <c r="B807" s="94" t="s">
        <v>230</v>
      </c>
      <c r="C807" s="94">
        <v>0.6</v>
      </c>
      <c r="D807" s="97">
        <v>0.6</v>
      </c>
      <c r="E807" s="97">
        <v>0.72</v>
      </c>
      <c r="F807" s="97">
        <v>0.62</v>
      </c>
      <c r="G807" s="94">
        <v>17.739999999999998</v>
      </c>
      <c r="H807" s="97">
        <v>15.6</v>
      </c>
      <c r="I807" s="97">
        <v>16.84</v>
      </c>
      <c r="J807" s="97">
        <v>17.920000000000002</v>
      </c>
      <c r="K807" s="94">
        <v>1.49</v>
      </c>
      <c r="L807" s="94">
        <v>1.33</v>
      </c>
      <c r="M807" s="94">
        <v>1.49</v>
      </c>
      <c r="N807" s="97">
        <v>1.77</v>
      </c>
      <c r="O807" s="94">
        <v>28.85</v>
      </c>
      <c r="P807" s="94">
        <v>25.83</v>
      </c>
      <c r="Q807" s="94">
        <v>29.13</v>
      </c>
      <c r="R807" s="97">
        <v>31.7</v>
      </c>
    </row>
    <row r="808" spans="1:18" x14ac:dyDescent="0.2">
      <c r="A808" s="94"/>
      <c r="B808" s="94" t="s">
        <v>231</v>
      </c>
      <c r="C808" s="94">
        <v>0.7</v>
      </c>
      <c r="D808" s="97">
        <v>0.77</v>
      </c>
      <c r="E808" s="97">
        <v>0.71</v>
      </c>
      <c r="F808" s="97">
        <v>0.62</v>
      </c>
      <c r="G808" s="94">
        <v>18.010000000000002</v>
      </c>
      <c r="H808" s="97">
        <v>16.05</v>
      </c>
      <c r="I808" s="97">
        <v>16.63</v>
      </c>
      <c r="J808" s="97">
        <v>18.309999999999999</v>
      </c>
      <c r="K808" s="94">
        <v>1.61</v>
      </c>
      <c r="L808" s="94">
        <v>1.38</v>
      </c>
      <c r="M808" s="94">
        <v>1.51</v>
      </c>
      <c r="N808" s="97">
        <v>2.04</v>
      </c>
      <c r="O808" s="94">
        <v>27.75</v>
      </c>
      <c r="P808" s="94">
        <v>27.39</v>
      </c>
      <c r="Q808" s="94">
        <v>30.78</v>
      </c>
      <c r="R808" s="97">
        <v>33.01</v>
      </c>
    </row>
    <row r="809" spans="1:18" x14ac:dyDescent="0.2">
      <c r="A809" s="94"/>
      <c r="B809" s="94" t="s">
        <v>232</v>
      </c>
      <c r="C809" s="94">
        <v>0.56000000000000005</v>
      </c>
      <c r="D809" s="97">
        <v>0.86</v>
      </c>
      <c r="E809" s="97">
        <v>0.75</v>
      </c>
      <c r="F809" s="97">
        <v>0.65</v>
      </c>
      <c r="G809" s="94">
        <v>18.13</v>
      </c>
      <c r="H809" s="97">
        <v>16.16</v>
      </c>
      <c r="I809" s="97">
        <v>16.55</v>
      </c>
      <c r="J809" s="97">
        <v>18.38</v>
      </c>
      <c r="K809" s="94">
        <v>1.44</v>
      </c>
      <c r="L809" s="94">
        <v>1.42</v>
      </c>
      <c r="M809" s="94">
        <v>1.57</v>
      </c>
      <c r="N809" s="97">
        <v>1.73</v>
      </c>
      <c r="O809" s="94">
        <v>27.28</v>
      </c>
      <c r="P809" s="94">
        <v>27.41</v>
      </c>
      <c r="Q809" s="94">
        <v>30.54</v>
      </c>
      <c r="R809" s="97">
        <v>31.68</v>
      </c>
    </row>
    <row r="810" spans="1:18" x14ac:dyDescent="0.2">
      <c r="A810" s="94"/>
      <c r="B810" s="94" t="s">
        <v>233</v>
      </c>
      <c r="C810" s="94">
        <v>0.76</v>
      </c>
      <c r="D810" s="97">
        <v>0.94</v>
      </c>
      <c r="E810" s="97">
        <v>0.87</v>
      </c>
      <c r="F810" s="97">
        <v>0.76</v>
      </c>
      <c r="G810" s="94">
        <v>18.11</v>
      </c>
      <c r="H810" s="97">
        <v>17.03</v>
      </c>
      <c r="I810" s="97">
        <v>17.739999999999998</v>
      </c>
      <c r="J810" s="97">
        <v>19.02</v>
      </c>
      <c r="K810" s="94">
        <v>1.45</v>
      </c>
      <c r="L810" s="94">
        <v>1.44</v>
      </c>
      <c r="M810" s="94">
        <v>1.57</v>
      </c>
      <c r="N810" s="97">
        <v>1.72</v>
      </c>
      <c r="O810" s="94">
        <v>29.59</v>
      </c>
      <c r="P810" s="94">
        <v>29.51</v>
      </c>
      <c r="Q810" s="94">
        <v>31.76</v>
      </c>
      <c r="R810" s="97">
        <v>32.229999999999997</v>
      </c>
    </row>
    <row r="811" spans="1:18" x14ac:dyDescent="0.2">
      <c r="A811" s="94"/>
      <c r="B811" s="94" t="s">
        <v>234</v>
      </c>
      <c r="C811" s="94">
        <v>0.76</v>
      </c>
      <c r="D811" s="97">
        <v>0.88</v>
      </c>
      <c r="E811" s="97">
        <v>0.68</v>
      </c>
      <c r="F811" s="97">
        <v>0.73</v>
      </c>
      <c r="G811" s="94">
        <v>16.89</v>
      </c>
      <c r="H811" s="97">
        <v>15.75</v>
      </c>
      <c r="I811" s="97">
        <v>16.73</v>
      </c>
      <c r="J811" s="97">
        <v>17.68</v>
      </c>
      <c r="K811" s="94">
        <v>1.36</v>
      </c>
      <c r="L811" s="94">
        <v>1.2</v>
      </c>
      <c r="M811" s="94">
        <v>1.55</v>
      </c>
      <c r="N811" s="97">
        <v>1.69</v>
      </c>
      <c r="O811" s="94">
        <v>26.22</v>
      </c>
      <c r="P811" s="94">
        <v>26.6</v>
      </c>
      <c r="Q811" s="94">
        <v>30.11</v>
      </c>
      <c r="R811" s="97">
        <v>30.86</v>
      </c>
    </row>
    <row r="812" spans="1:18" x14ac:dyDescent="0.2">
      <c r="A812" s="94"/>
      <c r="B812" s="94" t="s">
        <v>235</v>
      </c>
      <c r="C812" s="94">
        <v>0.74</v>
      </c>
      <c r="D812" s="97">
        <v>0.87</v>
      </c>
      <c r="E812" s="97">
        <v>0.77</v>
      </c>
      <c r="F812" s="97"/>
      <c r="G812" s="94">
        <v>16.78</v>
      </c>
      <c r="H812" s="97">
        <v>15.47</v>
      </c>
      <c r="I812" s="97">
        <v>17.97</v>
      </c>
      <c r="J812" s="97"/>
      <c r="K812" s="94">
        <v>1.24</v>
      </c>
      <c r="L812" s="94">
        <v>1.18</v>
      </c>
      <c r="M812" s="94">
        <v>1.45</v>
      </c>
      <c r="N812" s="97"/>
      <c r="O812" s="94">
        <v>25.34</v>
      </c>
      <c r="P812" s="94">
        <v>26.77</v>
      </c>
      <c r="Q812" s="94">
        <v>30.1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522</v>
      </c>
      <c r="C818" s="101">
        <v>93296397</v>
      </c>
      <c r="D818" s="101">
        <v>28530580</v>
      </c>
      <c r="E818" s="101">
        <v>61962681</v>
      </c>
      <c r="F818" s="101">
        <v>26020124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523</v>
      </c>
      <c r="C819" s="101">
        <v>93951252</v>
      </c>
      <c r="D819" s="101">
        <v>28335704</v>
      </c>
      <c r="E819" s="101">
        <v>62744170</v>
      </c>
      <c r="F819" s="101">
        <v>26082327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524</v>
      </c>
      <c r="C820" s="101">
        <v>93241097</v>
      </c>
      <c r="D820" s="101">
        <v>28156162</v>
      </c>
      <c r="E820" s="101">
        <v>62536848</v>
      </c>
      <c r="F820" s="101">
        <v>24952051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525</v>
      </c>
      <c r="C821" s="101">
        <v>93353543</v>
      </c>
      <c r="D821" s="101">
        <v>28029879</v>
      </c>
      <c r="E821" s="101">
        <v>62675458</v>
      </c>
      <c r="F821" s="101">
        <v>25091495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526</v>
      </c>
      <c r="C822" s="101">
        <v>92917345</v>
      </c>
      <c r="D822" s="101">
        <v>27768444</v>
      </c>
      <c r="E822" s="101">
        <v>62517841</v>
      </c>
      <c r="F822" s="101">
        <v>25133275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517</v>
      </c>
      <c r="C823" s="101">
        <v>92198467</v>
      </c>
      <c r="D823" s="101">
        <v>27846624</v>
      </c>
      <c r="E823" s="101">
        <v>62155313</v>
      </c>
      <c r="F823" s="101">
        <v>25543481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527</v>
      </c>
      <c r="C824" s="101">
        <v>89691628</v>
      </c>
      <c r="D824" s="101">
        <v>27769163</v>
      </c>
      <c r="E824" s="101">
        <v>60351415</v>
      </c>
      <c r="F824" s="101">
        <v>25617524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528</v>
      </c>
      <c r="C825" s="101">
        <v>90101503</v>
      </c>
      <c r="D825" s="101">
        <v>27961680</v>
      </c>
      <c r="E825" s="101">
        <v>60565320</v>
      </c>
      <c r="F825" s="101">
        <v>26022581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529</v>
      </c>
      <c r="C826" s="101">
        <v>89910563</v>
      </c>
      <c r="D826" s="101">
        <v>27924184</v>
      </c>
      <c r="E826" s="101">
        <v>60214825</v>
      </c>
      <c r="F826" s="101">
        <v>25968842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518</v>
      </c>
      <c r="C827" s="101">
        <v>88791809</v>
      </c>
      <c r="D827" s="101">
        <v>28110579</v>
      </c>
      <c r="E827" s="101">
        <v>58876644</v>
      </c>
      <c r="F827" s="101">
        <v>25947594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530</v>
      </c>
      <c r="C828" s="101">
        <v>88879454</v>
      </c>
      <c r="D828" s="101">
        <v>28005882</v>
      </c>
      <c r="E828" s="101">
        <v>59044290</v>
      </c>
      <c r="F828" s="101">
        <v>26000910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531</v>
      </c>
      <c r="C829" s="101">
        <v>88866399</v>
      </c>
      <c r="D829" s="101">
        <v>28086203</v>
      </c>
      <c r="E829" s="101">
        <v>59084032</v>
      </c>
      <c r="F829" s="101">
        <v>26056671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532</v>
      </c>
      <c r="C830" s="101">
        <v>89257143</v>
      </c>
      <c r="D830" s="101">
        <v>28291434</v>
      </c>
      <c r="E830" s="101">
        <v>59270950</v>
      </c>
      <c r="F830" s="101">
        <v>26467590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180787426</v>
      </c>
      <c r="D836" s="101">
        <v>62822450</v>
      </c>
      <c r="E836" s="101">
        <v>75469967</v>
      </c>
      <c r="F836" s="101">
        <v>35071416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181396794</v>
      </c>
      <c r="D837" s="101">
        <v>62500809</v>
      </c>
      <c r="E837" s="101">
        <v>76329850</v>
      </c>
      <c r="F837" s="101">
        <v>35285779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179100985</v>
      </c>
      <c r="D838" s="101">
        <v>63329643</v>
      </c>
      <c r="E838" s="101">
        <v>75214660</v>
      </c>
      <c r="F838" s="101">
        <v>33216750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180981936</v>
      </c>
      <c r="D839" s="101">
        <v>64688593</v>
      </c>
      <c r="E839" s="101">
        <v>75333739</v>
      </c>
      <c r="F839" s="101">
        <v>33549323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181625586</v>
      </c>
      <c r="D840" s="101">
        <v>65277276</v>
      </c>
      <c r="E840" s="101">
        <v>75156855</v>
      </c>
      <c r="F840" s="101">
        <v>33794992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183519353</v>
      </c>
      <c r="D841" s="101">
        <v>66525093</v>
      </c>
      <c r="E841" s="101">
        <v>75275929</v>
      </c>
      <c r="F841" s="101">
        <v>34694416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187680948</v>
      </c>
      <c r="D842" s="101">
        <v>68136031</v>
      </c>
      <c r="E842" s="101">
        <v>77529675</v>
      </c>
      <c r="F842" s="101">
        <v>34980108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190648670</v>
      </c>
      <c r="D843" s="101">
        <v>69407825</v>
      </c>
      <c r="E843" s="101">
        <v>78332633</v>
      </c>
      <c r="F843" s="101">
        <v>35889208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190509994</v>
      </c>
      <c r="D844" s="101">
        <v>69888363</v>
      </c>
      <c r="E844" s="101">
        <v>77623723</v>
      </c>
      <c r="F844" s="101">
        <v>35887801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190912199</v>
      </c>
      <c r="D845" s="101">
        <v>71209322</v>
      </c>
      <c r="E845" s="101">
        <v>76678422</v>
      </c>
      <c r="F845" s="101">
        <v>35803106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188307705</v>
      </c>
      <c r="D846" s="101">
        <v>69018662</v>
      </c>
      <c r="E846" s="101">
        <v>76965831</v>
      </c>
      <c r="F846" s="101">
        <v>35353996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189041141</v>
      </c>
      <c r="D847" s="101">
        <v>69573386</v>
      </c>
      <c r="E847" s="101">
        <v>77191407</v>
      </c>
      <c r="F847" s="101">
        <v>35514083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189651742</v>
      </c>
      <c r="D848" s="101">
        <v>68944962</v>
      </c>
      <c r="E848" s="101">
        <v>77717891</v>
      </c>
      <c r="F848" s="101">
        <v>36249858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3441856354397</v>
      </c>
      <c r="D854" s="102">
        <v>1021813927403</v>
      </c>
      <c r="E854" s="102">
        <v>199520433194</v>
      </c>
      <c r="F854" s="102">
        <v>268019329368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3545659061815</v>
      </c>
      <c r="D855" s="102">
        <v>1009493405837</v>
      </c>
      <c r="E855" s="102">
        <v>197963712439</v>
      </c>
      <c r="F855" s="102">
        <v>287676846396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3486679371254</v>
      </c>
      <c r="D856" s="102">
        <v>1010004732268</v>
      </c>
      <c r="E856" s="102">
        <v>183530396831</v>
      </c>
      <c r="F856" s="102">
        <v>265856172783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3537147552713</v>
      </c>
      <c r="D857" s="102">
        <v>1005656768650</v>
      </c>
      <c r="E857" s="102">
        <v>193944108608</v>
      </c>
      <c r="F857" s="102">
        <v>257312895904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3533074078821</v>
      </c>
      <c r="D858" s="102">
        <v>1001397122008</v>
      </c>
      <c r="E858" s="102">
        <v>190524371514</v>
      </c>
      <c r="F858" s="102">
        <v>256905704591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3551910376214</v>
      </c>
      <c r="D859" s="102">
        <v>1016326365522</v>
      </c>
      <c r="E859" s="102">
        <v>186029051519</v>
      </c>
      <c r="F859" s="102">
        <v>263200457389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3541235096280</v>
      </c>
      <c r="D860" s="102">
        <v>1023474554833</v>
      </c>
      <c r="E860" s="102">
        <v>184898658218</v>
      </c>
      <c r="F860" s="102">
        <v>253835275241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3575393407351</v>
      </c>
      <c r="D861" s="102">
        <v>1048211316285</v>
      </c>
      <c r="E861" s="102">
        <v>185606081327</v>
      </c>
      <c r="F861" s="102">
        <v>269072468761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3563334577130</v>
      </c>
      <c r="D862" s="102">
        <v>1046896246703</v>
      </c>
      <c r="E862" s="102">
        <v>173565650985</v>
      </c>
      <c r="F862" s="102">
        <v>269053937756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3559740541532</v>
      </c>
      <c r="D863" s="102">
        <v>1047598397351</v>
      </c>
      <c r="E863" s="102">
        <v>176511326380</v>
      </c>
      <c r="F863" s="102">
        <v>255436184996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3551325543602</v>
      </c>
      <c r="D864" s="102">
        <v>1028177677710</v>
      </c>
      <c r="E864" s="102">
        <v>178752471869</v>
      </c>
      <c r="F864" s="102">
        <v>257543981217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3585855502010</v>
      </c>
      <c r="D865" s="102">
        <v>1030809515345</v>
      </c>
      <c r="E865" s="102">
        <v>211087709566</v>
      </c>
      <c r="F865" s="102">
        <v>257299974514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3644491736887</v>
      </c>
      <c r="D866" s="102">
        <v>1061306926018</v>
      </c>
      <c r="E866" s="102">
        <v>232650843217</v>
      </c>
      <c r="F866" s="102">
        <v>262160555842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19038</v>
      </c>
      <c r="D872" s="102">
        <v>16265</v>
      </c>
      <c r="E872" s="102">
        <v>2644</v>
      </c>
      <c r="F872" s="102">
        <v>7642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19546</v>
      </c>
      <c r="D873" s="102">
        <v>16152</v>
      </c>
      <c r="E873" s="102">
        <v>2594</v>
      </c>
      <c r="F873" s="102">
        <v>8153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19468</v>
      </c>
      <c r="D874" s="102">
        <v>15948</v>
      </c>
      <c r="E874" s="102">
        <v>2440</v>
      </c>
      <c r="F874" s="102">
        <v>8004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19544</v>
      </c>
      <c r="D875" s="102">
        <v>15546</v>
      </c>
      <c r="E875" s="102">
        <v>2574</v>
      </c>
      <c r="F875" s="102">
        <v>7670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19453</v>
      </c>
      <c r="D876" s="102">
        <v>15341</v>
      </c>
      <c r="E876" s="102">
        <v>2535</v>
      </c>
      <c r="F876" s="102">
        <v>7602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19354</v>
      </c>
      <c r="D877" s="102">
        <v>15277</v>
      </c>
      <c r="E877" s="102">
        <v>2471</v>
      </c>
      <c r="F877" s="102">
        <v>7586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18868</v>
      </c>
      <c r="D878" s="102">
        <v>15021</v>
      </c>
      <c r="E878" s="102">
        <v>2385</v>
      </c>
      <c r="F878" s="102">
        <v>7257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18754</v>
      </c>
      <c r="D879" s="102">
        <v>15102</v>
      </c>
      <c r="E879" s="102">
        <v>2369</v>
      </c>
      <c r="F879" s="102">
        <v>7497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18704</v>
      </c>
      <c r="D880" s="102">
        <v>14980</v>
      </c>
      <c r="E880" s="102">
        <v>2236</v>
      </c>
      <c r="F880" s="102">
        <v>7497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18646</v>
      </c>
      <c r="D881" s="102">
        <v>14712</v>
      </c>
      <c r="E881" s="102">
        <v>2302</v>
      </c>
      <c r="F881" s="102">
        <v>7134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18859</v>
      </c>
      <c r="D882" s="102">
        <v>14897</v>
      </c>
      <c r="E882" s="102">
        <v>2322</v>
      </c>
      <c r="F882" s="102">
        <v>7285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18969</v>
      </c>
      <c r="D883" s="102">
        <v>14816</v>
      </c>
      <c r="E883" s="102">
        <v>2735</v>
      </c>
      <c r="F883" s="102">
        <v>7245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19217</v>
      </c>
      <c r="D884" s="102">
        <v>15394</v>
      </c>
      <c r="E884" s="102">
        <v>2994</v>
      </c>
      <c r="F884" s="102">
        <v>7232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1.4200000000000001E-2</v>
      </c>
      <c r="D890" s="103">
        <v>5.4999999999999997E-3</v>
      </c>
      <c r="E890" s="103">
        <v>8.8999999999999999E-3</v>
      </c>
      <c r="F890" s="103">
        <v>2.7000000000000001E-3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1.38E-2</v>
      </c>
      <c r="D891" s="103">
        <v>5.5999999999999999E-3</v>
      </c>
      <c r="E891" s="103">
        <v>8.5000000000000006E-3</v>
      </c>
      <c r="F891" s="103">
        <v>2.7000000000000001E-3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1.4E-2</v>
      </c>
      <c r="D892" s="103">
        <v>5.4999999999999997E-3</v>
      </c>
      <c r="E892" s="103">
        <v>9.1000000000000004E-3</v>
      </c>
      <c r="F892" s="103">
        <v>2.5999999999999999E-3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1.2699999999999999E-2</v>
      </c>
      <c r="D893" s="103">
        <v>5.5999999999999999E-3</v>
      </c>
      <c r="E893" s="103">
        <v>7.1999999999999998E-3</v>
      </c>
      <c r="F893" s="103">
        <v>2.5999999999999999E-3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1.29E-2</v>
      </c>
      <c r="D894" s="103">
        <v>5.5999999999999999E-3</v>
      </c>
      <c r="E894" s="103">
        <v>7.3000000000000001E-3</v>
      </c>
      <c r="F894" s="103">
        <v>2.7000000000000001E-3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1.4200000000000001E-2</v>
      </c>
      <c r="D895" s="103">
        <v>5.7000000000000002E-3</v>
      </c>
      <c r="E895" s="103">
        <v>8.6999999999999994E-3</v>
      </c>
      <c r="F895" s="103">
        <v>2.8999999999999998E-3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1.3299999999999999E-2</v>
      </c>
      <c r="D896" s="103">
        <v>5.4999999999999997E-3</v>
      </c>
      <c r="E896" s="103">
        <v>7.7999999999999996E-3</v>
      </c>
      <c r="F896" s="103">
        <v>3.0000000000000001E-3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1.3100000000000001E-2</v>
      </c>
      <c r="D897" s="103">
        <v>5.7000000000000002E-3</v>
      </c>
      <c r="E897" s="103">
        <v>7.6E-3</v>
      </c>
      <c r="F897" s="103">
        <v>3.0999999999999999E-3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1.3100000000000001E-2</v>
      </c>
      <c r="D898" s="103">
        <v>5.5999999999999999E-3</v>
      </c>
      <c r="E898" s="103">
        <v>7.7000000000000002E-3</v>
      </c>
      <c r="F898" s="103">
        <v>3.0999999999999999E-3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1.23E-2</v>
      </c>
      <c r="D899" s="103">
        <v>5.5999999999999999E-3</v>
      </c>
      <c r="E899" s="103">
        <v>6.4999999999999997E-3</v>
      </c>
      <c r="F899" s="103">
        <v>3.2000000000000002E-3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1.3299999999999999E-2</v>
      </c>
      <c r="D900" s="103">
        <v>5.7000000000000002E-3</v>
      </c>
      <c r="E900" s="103">
        <v>7.9000000000000008E-3</v>
      </c>
      <c r="F900" s="103">
        <v>3.3E-3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1.29E-2</v>
      </c>
      <c r="D901" s="103">
        <v>5.7000000000000002E-3</v>
      </c>
      <c r="E901" s="103">
        <v>7.7999999999999996E-3</v>
      </c>
      <c r="F901" s="103">
        <v>3.3E-3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1.2999999999999999E-2</v>
      </c>
      <c r="D902" s="103">
        <v>5.7000000000000002E-3</v>
      </c>
      <c r="E902" s="103">
        <v>7.4999999999999997E-3</v>
      </c>
      <c r="F902" s="103">
        <v>3.3E-3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8.5000000000000006E-3</v>
      </c>
      <c r="D908" s="103">
        <v>4.4000000000000003E-3</v>
      </c>
      <c r="E908" s="103">
        <v>5.1000000000000004E-3</v>
      </c>
      <c r="F908" s="103">
        <v>2.5000000000000001E-3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8.3999999999999995E-3</v>
      </c>
      <c r="D909" s="103">
        <v>4.3E-3</v>
      </c>
      <c r="E909" s="103">
        <v>4.1000000000000003E-3</v>
      </c>
      <c r="F909" s="103">
        <v>2.5000000000000001E-3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7.9000000000000008E-3</v>
      </c>
      <c r="D910" s="103">
        <v>4.4000000000000003E-3</v>
      </c>
      <c r="E910" s="103">
        <v>3.0999999999999999E-3</v>
      </c>
      <c r="F910" s="103">
        <v>2.3999999999999998E-3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8.6999999999999994E-3</v>
      </c>
      <c r="D911" s="103">
        <v>4.4000000000000003E-3</v>
      </c>
      <c r="E911" s="103">
        <v>4.5999999999999999E-3</v>
      </c>
      <c r="F911" s="103">
        <v>2.0999999999999999E-3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7.7999999999999996E-3</v>
      </c>
      <c r="D912" s="103">
        <v>4.4999999999999997E-3</v>
      </c>
      <c r="E912" s="103">
        <v>3.0999999999999999E-3</v>
      </c>
      <c r="F912" s="103">
        <v>2.2000000000000001E-3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8.2000000000000007E-3</v>
      </c>
      <c r="D913" s="103">
        <v>4.5999999999999999E-3</v>
      </c>
      <c r="E913" s="103">
        <v>3.3E-3</v>
      </c>
      <c r="F913" s="103">
        <v>2.3999999999999998E-3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8.3999999999999995E-3</v>
      </c>
      <c r="D914" s="103">
        <v>4.7999999999999996E-3</v>
      </c>
      <c r="E914" s="103">
        <v>3.3E-3</v>
      </c>
      <c r="F914" s="103">
        <v>2.5999999999999999E-3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8.5000000000000006E-3</v>
      </c>
      <c r="D915" s="103">
        <v>4.7000000000000002E-3</v>
      </c>
      <c r="E915" s="103">
        <v>3.5000000000000001E-3</v>
      </c>
      <c r="F915" s="103">
        <v>2.7000000000000001E-3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8.8000000000000005E-3</v>
      </c>
      <c r="D916" s="103">
        <v>5.0000000000000001E-3</v>
      </c>
      <c r="E916" s="103">
        <v>3.3999999999999998E-3</v>
      </c>
      <c r="F916" s="103">
        <v>2.8999999999999998E-3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8.6999999999999994E-3</v>
      </c>
      <c r="D917" s="103">
        <v>4.8999999999999998E-3</v>
      </c>
      <c r="E917" s="103">
        <v>3.5999999999999999E-3</v>
      </c>
      <c r="F917" s="103">
        <v>2.5999999999999999E-3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9.4000000000000004E-3</v>
      </c>
      <c r="D918" s="103">
        <v>5.0000000000000001E-3</v>
      </c>
      <c r="E918" s="103">
        <v>3.8999999999999998E-3</v>
      </c>
      <c r="F918" s="103">
        <v>3.0999999999999999E-3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9.4999999999999998E-3</v>
      </c>
      <c r="D919" s="103">
        <v>5.0000000000000001E-3</v>
      </c>
      <c r="E919" s="103">
        <v>4.0000000000000001E-3</v>
      </c>
      <c r="F919" s="103">
        <v>3.3E-3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1.15E-2</v>
      </c>
      <c r="D920" s="103">
        <v>6.6E-3</v>
      </c>
      <c r="E920" s="103">
        <v>6.4999999999999997E-3</v>
      </c>
      <c r="F920" s="103">
        <v>3.2000000000000002E-3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7.9000000000000008E-3</v>
      </c>
      <c r="D926" s="103">
        <v>4.1999999999999997E-3</v>
      </c>
      <c r="E926" s="103">
        <v>3.8E-3</v>
      </c>
      <c r="F926" s="103">
        <v>2.5000000000000001E-3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8.0999999999999996E-3</v>
      </c>
      <c r="D927" s="103">
        <v>4.5999999999999999E-3</v>
      </c>
      <c r="E927" s="103">
        <v>4.8999999999999998E-3</v>
      </c>
      <c r="F927" s="103">
        <v>2.3999999999999998E-3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7.9000000000000008E-3</v>
      </c>
      <c r="D928" s="103">
        <v>4.4000000000000003E-3</v>
      </c>
      <c r="E928" s="103">
        <v>3.5999999999999999E-3</v>
      </c>
      <c r="F928" s="103">
        <v>2.3999999999999998E-3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7.9000000000000008E-3</v>
      </c>
      <c r="D929" s="103">
        <v>4.4999999999999997E-3</v>
      </c>
      <c r="E929" s="103">
        <v>3.5999999999999999E-3</v>
      </c>
      <c r="F929" s="103">
        <v>2.3E-3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8.3999999999999995E-3</v>
      </c>
      <c r="D930" s="103">
        <v>4.1000000000000003E-3</v>
      </c>
      <c r="E930" s="103">
        <v>4.8999999999999998E-3</v>
      </c>
      <c r="F930" s="103">
        <v>2.2000000000000001E-3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7.1999999999999998E-3</v>
      </c>
      <c r="D931" s="103">
        <v>4.0000000000000001E-3</v>
      </c>
      <c r="E931" s="103">
        <v>3.3E-3</v>
      </c>
      <c r="F931" s="103">
        <v>2.3E-3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7.4999999999999997E-3</v>
      </c>
      <c r="D932" s="103">
        <v>4.1000000000000003E-3</v>
      </c>
      <c r="E932" s="103">
        <v>3.5999999999999999E-3</v>
      </c>
      <c r="F932" s="103">
        <v>2.3999999999999998E-3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7.7000000000000002E-3</v>
      </c>
      <c r="D933" s="103">
        <v>4.3E-3</v>
      </c>
      <c r="E933" s="103">
        <v>3.5000000000000001E-3</v>
      </c>
      <c r="F933" s="103">
        <v>2.7000000000000001E-3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7.4000000000000003E-3</v>
      </c>
      <c r="D934" s="103">
        <v>4.3E-3</v>
      </c>
      <c r="E934" s="103">
        <v>3.2000000000000002E-3</v>
      </c>
      <c r="F934" s="103">
        <v>2.5000000000000001E-3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7.6E-3</v>
      </c>
      <c r="D935" s="103">
        <v>4.3E-3</v>
      </c>
      <c r="E935" s="103">
        <v>3.2000000000000002E-3</v>
      </c>
      <c r="F935" s="103">
        <v>2.7000000000000001E-3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7.7000000000000002E-3</v>
      </c>
      <c r="D936" s="103">
        <v>4.3E-3</v>
      </c>
      <c r="E936" s="103">
        <v>3.3999999999999998E-3</v>
      </c>
      <c r="F936" s="103">
        <v>2.8999999999999998E-3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7.7000000000000002E-3</v>
      </c>
      <c r="D937" s="103">
        <v>4.4000000000000003E-3</v>
      </c>
      <c r="E937" s="103">
        <v>3.3E-3</v>
      </c>
      <c r="F937" s="103">
        <v>2.8999999999999998E-3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7.7999999999999996E-3</v>
      </c>
      <c r="D938" s="103">
        <v>4.3E-3</v>
      </c>
      <c r="E938" s="103">
        <v>3.3999999999999998E-3</v>
      </c>
      <c r="F938" s="103">
        <v>3.0999999999999999E-3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4.1000000000000003E-3</v>
      </c>
      <c r="D944" s="103">
        <v>2.8999999999999998E-3</v>
      </c>
      <c r="E944" s="103">
        <v>1.1000000000000001E-3</v>
      </c>
      <c r="F944" s="103">
        <v>1.6000000000000001E-3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4.1000000000000003E-3</v>
      </c>
      <c r="D945" s="103">
        <v>2.8999999999999998E-3</v>
      </c>
      <c r="E945" s="103">
        <v>1E-3</v>
      </c>
      <c r="F945" s="103">
        <v>1.6999999999999999E-3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4.5999999999999999E-3</v>
      </c>
      <c r="D946" s="103">
        <v>3.0999999999999999E-3</v>
      </c>
      <c r="E946" s="103">
        <v>2.8999999999999998E-3</v>
      </c>
      <c r="F946" s="103">
        <v>1.6000000000000001E-3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4.3E-3</v>
      </c>
      <c r="D947" s="103">
        <v>3.0000000000000001E-3</v>
      </c>
      <c r="E947" s="103">
        <v>1E-3</v>
      </c>
      <c r="F947" s="103">
        <v>1.8E-3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4.1000000000000003E-3</v>
      </c>
      <c r="D948" s="103">
        <v>2.8999999999999998E-3</v>
      </c>
      <c r="E948" s="103">
        <v>8.9999999999999998E-4</v>
      </c>
      <c r="F948" s="103">
        <v>1.6999999999999999E-3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5.0000000000000001E-3</v>
      </c>
      <c r="D949" s="103">
        <v>2.8999999999999998E-3</v>
      </c>
      <c r="E949" s="103">
        <v>2.2000000000000001E-3</v>
      </c>
      <c r="F949" s="103">
        <v>1.6999999999999999E-3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3.8E-3</v>
      </c>
      <c r="D950" s="103">
        <v>2.8E-3</v>
      </c>
      <c r="E950" s="103">
        <v>6.9999999999999999E-4</v>
      </c>
      <c r="F950" s="103">
        <v>1.6999999999999999E-3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4.1999999999999997E-3</v>
      </c>
      <c r="D951" s="103">
        <v>3.2000000000000002E-3</v>
      </c>
      <c r="E951" s="103">
        <v>8.0000000000000004E-4</v>
      </c>
      <c r="F951" s="103">
        <v>1.9E-3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4.4999999999999997E-3</v>
      </c>
      <c r="D952" s="103">
        <v>3.3999999999999998E-3</v>
      </c>
      <c r="E952" s="103">
        <v>8.0000000000000004E-4</v>
      </c>
      <c r="F952" s="103">
        <v>2.0999999999999999E-3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4.4000000000000003E-3</v>
      </c>
      <c r="D953" s="103">
        <v>3.2000000000000002E-3</v>
      </c>
      <c r="E953" s="103">
        <v>8.0000000000000004E-4</v>
      </c>
      <c r="F953" s="103">
        <v>2E-3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4.7000000000000002E-3</v>
      </c>
      <c r="D954" s="103">
        <v>3.5000000000000001E-3</v>
      </c>
      <c r="E954" s="103">
        <v>8.0000000000000004E-4</v>
      </c>
      <c r="F954" s="103">
        <v>2.2000000000000001E-3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4.4999999999999997E-3</v>
      </c>
      <c r="D955" s="103">
        <v>3.3E-3</v>
      </c>
      <c r="E955" s="103">
        <v>8.0000000000000004E-4</v>
      </c>
      <c r="F955" s="103">
        <v>2.3E-3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4.5999999999999999E-3</v>
      </c>
      <c r="D956" s="103">
        <v>3.3E-3</v>
      </c>
      <c r="E956" s="103">
        <v>8.0000000000000004E-4</v>
      </c>
      <c r="F956" s="103">
        <v>2.3E-3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0.27439999999999998</v>
      </c>
      <c r="D962" s="103">
        <v>0.1547</v>
      </c>
      <c r="E962" s="103">
        <v>9.0899999999999995E-2</v>
      </c>
      <c r="F962" s="103">
        <v>0.1009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0.27200000000000002</v>
      </c>
      <c r="D963" s="103">
        <v>0.1474</v>
      </c>
      <c r="E963" s="103">
        <v>9.4799999999999995E-2</v>
      </c>
      <c r="F963" s="103">
        <v>9.7900000000000001E-2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0.26019999999999999</v>
      </c>
      <c r="D964" s="103">
        <v>0.14460000000000001</v>
      </c>
      <c r="E964" s="103">
        <v>8.5400000000000004E-2</v>
      </c>
      <c r="F964" s="103">
        <v>9.3100000000000002E-2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0.2611</v>
      </c>
      <c r="D965" s="103">
        <v>0.14219999999999999</v>
      </c>
      <c r="E965" s="103">
        <v>9.1200000000000003E-2</v>
      </c>
      <c r="F965" s="103">
        <v>9.0800000000000006E-2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0.2555</v>
      </c>
      <c r="D966" s="103">
        <v>0.14169999999999999</v>
      </c>
      <c r="E966" s="103">
        <v>8.5699999999999998E-2</v>
      </c>
      <c r="F966" s="103">
        <v>9.01E-2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0.25850000000000001</v>
      </c>
      <c r="D967" s="103">
        <v>0.14280000000000001</v>
      </c>
      <c r="E967" s="103">
        <v>8.8599999999999998E-2</v>
      </c>
      <c r="F967" s="103">
        <v>9.06E-2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0.25540000000000002</v>
      </c>
      <c r="D968" s="103">
        <v>0.14230000000000001</v>
      </c>
      <c r="E968" s="103">
        <v>8.6900000000000005E-2</v>
      </c>
      <c r="F968" s="103">
        <v>8.9700000000000002E-2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0.2586</v>
      </c>
      <c r="D969" s="103">
        <v>0.14369999999999999</v>
      </c>
      <c r="E969" s="103">
        <v>8.8999999999999996E-2</v>
      </c>
      <c r="F969" s="103">
        <v>9.0200000000000002E-2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0.25009999999999999</v>
      </c>
      <c r="D970" s="103">
        <v>0.14249999999999999</v>
      </c>
      <c r="E970" s="103">
        <v>0.08</v>
      </c>
      <c r="F970" s="103">
        <v>8.8200000000000001E-2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0.24890000000000001</v>
      </c>
      <c r="D971" s="103">
        <v>0.14399999999999999</v>
      </c>
      <c r="E971" s="103">
        <v>7.5999999999999998E-2</v>
      </c>
      <c r="F971" s="103">
        <v>8.8499999999999995E-2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0.25180000000000002</v>
      </c>
      <c r="D972" s="103">
        <v>0.14480000000000001</v>
      </c>
      <c r="E972" s="103">
        <v>7.9600000000000004E-2</v>
      </c>
      <c r="F972" s="103">
        <v>8.7599999999999997E-2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0.25319999999999998</v>
      </c>
      <c r="D973" s="103">
        <v>0.1462</v>
      </c>
      <c r="E973" s="103">
        <v>8.09E-2</v>
      </c>
      <c r="F973" s="103">
        <v>8.6499999999999994E-2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0.25369999999999998</v>
      </c>
      <c r="D974" s="103">
        <v>0.1484</v>
      </c>
      <c r="E974" s="103">
        <v>7.7799999999999994E-2</v>
      </c>
      <c r="F974" s="103">
        <v>8.8800000000000004E-2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0.69090000000000007</v>
      </c>
      <c r="D980" s="103">
        <f t="shared" si="34"/>
        <v>0.82830000000000004</v>
      </c>
      <c r="E980" s="103">
        <f t="shared" si="34"/>
        <v>0.89019999999999999</v>
      </c>
      <c r="F980" s="103">
        <f t="shared" si="34"/>
        <v>0.88980000000000004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0.69359999999999999</v>
      </c>
      <c r="D981" s="103">
        <f t="shared" si="34"/>
        <v>0.83519999999999994</v>
      </c>
      <c r="E981" s="103">
        <f t="shared" si="34"/>
        <v>0.88670000000000004</v>
      </c>
      <c r="F981" s="103">
        <f t="shared" si="34"/>
        <v>0.89280000000000004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0.70539999999999992</v>
      </c>
      <c r="D982" s="103">
        <f t="shared" si="34"/>
        <v>0.83800000000000008</v>
      </c>
      <c r="E982" s="103">
        <f t="shared" si="34"/>
        <v>0.89589999999999992</v>
      </c>
      <c r="F982" s="103">
        <f t="shared" si="34"/>
        <v>0.89790000000000003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0.70529999999999993</v>
      </c>
      <c r="D983" s="103">
        <f t="shared" si="34"/>
        <v>0.84030000000000005</v>
      </c>
      <c r="E983" s="103">
        <f t="shared" si="34"/>
        <v>0.89239999999999986</v>
      </c>
      <c r="F983" s="103">
        <f t="shared" si="34"/>
        <v>0.90039999999999998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0.71130000000000004</v>
      </c>
      <c r="D984" s="103">
        <f t="shared" si="34"/>
        <v>0.84119999999999995</v>
      </c>
      <c r="E984" s="103">
        <f t="shared" si="34"/>
        <v>0.89810000000000001</v>
      </c>
      <c r="F984" s="103">
        <f t="shared" si="34"/>
        <v>0.90110000000000001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0.70690000000000008</v>
      </c>
      <c r="D985" s="103">
        <f t="shared" si="34"/>
        <v>0.83999999999999986</v>
      </c>
      <c r="E985" s="103">
        <f t="shared" si="34"/>
        <v>0.89390000000000003</v>
      </c>
      <c r="F985" s="103">
        <f t="shared" si="34"/>
        <v>0.90010000000000001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0.71160000000000001</v>
      </c>
      <c r="D986" s="103">
        <f t="shared" si="34"/>
        <v>0.84050000000000002</v>
      </c>
      <c r="E986" s="103">
        <f t="shared" si="34"/>
        <v>0.89769999999999994</v>
      </c>
      <c r="F986" s="103">
        <f t="shared" si="34"/>
        <v>0.90059999999999996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0.70789999999999997</v>
      </c>
      <c r="D987" s="103">
        <f t="shared" si="34"/>
        <v>0.83840000000000003</v>
      </c>
      <c r="E987" s="103">
        <f t="shared" si="34"/>
        <v>0.89560000000000006</v>
      </c>
      <c r="F987" s="103">
        <f t="shared" si="34"/>
        <v>0.89939999999999998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0.71610000000000007</v>
      </c>
      <c r="D988" s="103">
        <f t="shared" si="34"/>
        <v>0.83920000000000006</v>
      </c>
      <c r="E988" s="103">
        <f t="shared" si="34"/>
        <v>0.90490000000000004</v>
      </c>
      <c r="F988" s="103">
        <f t="shared" si="34"/>
        <v>0.9012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0.71809999999999996</v>
      </c>
      <c r="D989" s="103">
        <f t="shared" si="34"/>
        <v>0.83799999999999997</v>
      </c>
      <c r="E989" s="103">
        <f t="shared" si="34"/>
        <v>0.90990000000000004</v>
      </c>
      <c r="F989" s="103">
        <f t="shared" si="34"/>
        <v>0.90099999999999991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0.71309999999999996</v>
      </c>
      <c r="D990" s="103">
        <f t="shared" si="34"/>
        <v>0.8367</v>
      </c>
      <c r="E990" s="103">
        <f t="shared" si="34"/>
        <v>0.90439999999999998</v>
      </c>
      <c r="F990" s="103">
        <f t="shared" si="34"/>
        <v>0.90090000000000003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0.71220000000000006</v>
      </c>
      <c r="D991" s="103">
        <f t="shared" si="34"/>
        <v>0.83540000000000003</v>
      </c>
      <c r="E991" s="103">
        <f t="shared" si="34"/>
        <v>0.9032</v>
      </c>
      <c r="F991" s="103">
        <f t="shared" si="34"/>
        <v>0.90170000000000006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0.70940000000000003</v>
      </c>
      <c r="D992" s="103">
        <f t="shared" si="34"/>
        <v>0.83169999999999999</v>
      </c>
      <c r="E992" s="103">
        <f t="shared" si="34"/>
        <v>0.90400000000000014</v>
      </c>
      <c r="F992" s="103">
        <f t="shared" si="34"/>
        <v>0.8993000000000001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2022-12-22T20:23:34Z</dcterms:modified>
</cp:coreProperties>
</file>