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2" i="1" s="1"/>
  <c r="C113" i="1"/>
  <c r="C115" i="1"/>
  <c r="D57" i="1"/>
  <c r="C57" i="1"/>
  <c r="D56" i="1"/>
  <c r="C56" i="1" s="1"/>
  <c r="D55" i="1"/>
  <c r="C55" i="1"/>
  <c r="D54" i="1"/>
  <c r="C54" i="1" s="1"/>
  <c r="B18" i="1"/>
  <c r="I95" i="1"/>
  <c r="I100" i="1"/>
  <c r="I104" i="1"/>
  <c r="C117" i="1"/>
  <c r="I97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02" i="1"/>
  <c r="C112" i="1"/>
  <c r="C118" i="1"/>
  <c r="C114" i="1"/>
  <c r="B778" i="1"/>
  <c r="D439" i="1"/>
  <c r="D430" i="1"/>
  <c r="D436" i="1"/>
  <c r="B773" i="1"/>
  <c r="D441" i="1"/>
  <c r="D432" i="1"/>
  <c r="I147" i="1"/>
  <c r="C775" i="1"/>
  <c r="I144" i="1"/>
  <c r="C777" i="1"/>
  <c r="H34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391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1" i="1"/>
  <c r="C101" i="1"/>
  <c r="I96" i="1"/>
  <c r="C137" i="1"/>
  <c r="I403" i="1" l="1"/>
  <c r="G403" i="1"/>
  <c r="E397" i="1"/>
  <c r="D405" i="1"/>
  <c r="E396" i="1"/>
  <c r="E394" i="1"/>
  <c r="E402" i="1"/>
  <c r="E393" i="1"/>
  <c r="E392" i="1"/>
  <c r="E401" i="1"/>
  <c r="E390" i="1"/>
  <c r="E389" i="1"/>
  <c r="E395" i="1"/>
  <c r="C403" i="1"/>
  <c r="H259" i="1"/>
  <c r="I138" i="1"/>
  <c r="I136" i="1"/>
  <c r="H16" i="1"/>
  <c r="H19" i="1"/>
  <c r="H21" i="1"/>
  <c r="H17" i="1"/>
  <c r="H22" i="1"/>
  <c r="H18" i="1"/>
  <c r="H20" i="1"/>
  <c r="H31" i="1"/>
  <c r="D433" i="1"/>
  <c r="I142" i="1"/>
  <c r="H32" i="1"/>
  <c r="D429" i="1"/>
  <c r="C103" i="1"/>
  <c r="I102" i="1"/>
  <c r="I109" i="1"/>
  <c r="I103" i="1"/>
  <c r="C100" i="1"/>
  <c r="I105" i="1"/>
  <c r="I108" i="1"/>
  <c r="I99" i="1"/>
  <c r="E403" i="1" l="1"/>
  <c r="I135" i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<sst xmlns="http://schemas.openxmlformats.org/spreadsheetml/2006/main" count="692" uniqueCount="531">
  <si>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</si>
  <si>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</si>
  <si>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</si>
  <si>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</si>
  <si>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</si>
  <si>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</si>
  <si>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</si>
  <si>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</si>
  <si>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</si>
  <si>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</si>
  <si>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</si>
  <si>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</si>
  <si>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</si>
  <si>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</si>
  <si>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</si>
  <si>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</si>
  <si>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</si>
  <si>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</si>
  <si>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</si>
  <si>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</si>
  <si>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</si>
  <si>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</si>
  <si>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</si>
  <si>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</si>
  <si>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</si>
  <si>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</si>
  <si>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</si>
  <si>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</si>
  <si>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</si>
  <si>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</si>
  <si>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</si>
  <si>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</si>
  <si>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</si>
  <si>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</si>
  <si>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</si>
  <si>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</si>
  <si>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</si>
  <si>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</si>
  <si>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</si>
  <si>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</si>
  <si>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</si>
  <si>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</si>
  <si>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</si>
  <si>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</si>
  <si>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</si>
  <si>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</si>
  <si>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</si>
  <si>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</si>
  <si>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</si>
  <si>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</si>
  <si>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</si>
  <si>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</si>
  <si>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</si>
  <si>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</si>
  <si>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</si>
  <si>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</si>
  <si>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</si>
  <si>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</si>
  <si>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</si>
  <si>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</si>
  <si>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</si>
  <si>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</si>
  <si>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</si>
  <si>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</si>
  <si>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</si>
  <si>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</si>
  <si>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</si>
  <si>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</si>
  <si>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</si>
  <si>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</si>
  <si>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</si>
  <si>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</si>
  <si>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</si>
  <si>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</si>
  <si>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</si>
  <si>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</si>
  <si>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</si>
  <si>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</si>
  <si>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</si>
  <si>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</si>
  <si>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</si>
  <si>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</si>
  <si>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</si>
  <si>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</si>
  <si>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</si>
  <si>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</si>
  <si>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</si>
  <si>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</si>
  <si>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</si>
  <si>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</si>
  <si>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</si>
  <si>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</si>
  <si>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</si>
  <si>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</si>
  <si>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</si>
  <si>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</si>
  <si>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</si>
  <si>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</si>
  <si>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</si>
  <si>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</si>
  <si>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</si>
  <si>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</si>
  <si>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</si>
  <si>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</si>
  <si>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</si>
  <si>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</si>
  <si>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</si>
  <si>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</si>
  <si>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</si>
  <si>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</si>
  <si>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</si>
  <si>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</si>
  <si>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</si>
  <si>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</si>
  <si>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</si>
  <si>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</si>
  <si>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</si>
  <si>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</si>
  <si>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</si>
  <si>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</si>
  <si>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</si>
  <si>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</si>
  <si>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</si>
  <si>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</si>
  <si>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</si>
  <si>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</si>
  <si>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</si>
  <si>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</si>
  <si>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</si>
  <si>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</si>
  <si>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</si>
  <si>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</si>
  <si>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</si>
  <si>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</si>
  <si>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</si>
  <si>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</si>
  <si>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</si>
  <si>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</si>
  <si>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</si>
  <si>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</si>
  <si>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</si>
  <si>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</si>
  <si>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</si>
  <si>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</si>
  <si>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</si>
  <si>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</si>
  <si>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</si>
  <si>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</si>
  <si>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</si>
  <si>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</si>
  <si>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</si>
  <si>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</si>
  <si>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</si>
  <si>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</si>
  <si>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</si>
  <si>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</si>
  <si>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</si>
  <si>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</si>
  <si>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</si>
  <si>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</si>
  <si>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</si>
  <si>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</si>
  <si>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</si>
  <si>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</si>
  <si>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</si>
  <si>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</si>
  <si>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</si>
  <si>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</si>
  <si>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</si>
  <si>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</si>
  <si>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</si>
  <si>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</si>
  <si>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</si>
  <si>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</si>
  <si>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</si>
  <si>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</si>
  <si>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</si>
  <si>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</si>
  <si>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</si>
  <si>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</si>
  <si>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</si>
  <si>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</si>
  <si>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</si>
  <si>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</si>
  <si>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</si>
  <si>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</si>
  <si>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</si>
  <si>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</si>
  <si>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</si>
  <si>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</si>
  <si>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</si>
  <si>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</si>
  <si>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</si>
  <si>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</si>
  <si>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</si>
  <si>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</si>
  <si>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</si>
  <si>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</si>
  <si>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</si>
  <si>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</si>
  <si>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</si>
  <si>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</si>
  <si>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</si>
  <si>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</si>
  <si>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</si>
  <si>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</si>
  <si>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</si>
  <si>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</si>
  <si>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</si>
  <si>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</si>
  <si>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</si>
  <si>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</si>
  <si>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</si>
  <si>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</si>
  <si>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</si>
  <si>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</si>
  <si>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</si>
  <si>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</si>
  <si>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</si>
  <si>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</si>
  <si>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</si>
  <si>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</si>
  <si>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</si>
  <si>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</si>
  <si>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</si>
  <si>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</si>
  <si>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</si>
  <si>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</si>
  <si>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</si>
  <si>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</si>
  <si>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</si>
  <si>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</si>
  <si>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</si>
  <si>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</si>
  <si>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</si>
  <si>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</si>
  <si>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</si>
  <si>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</si>
  <si>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</si>
  <si>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</si>
  <si>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</si>
  <si>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</si>
  <si>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</si>
  <si>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</si>
  <si>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</si>
  <si>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</si>
  <si>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</si>
  <si>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</si>
  <si>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</si>
  <si>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</si>
  <si>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</si>
  <si>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</si>
  <si>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</si>
  <si>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</si>
  <si>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</si>
  <si>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</si>
  <si>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</si>
  <si>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</si>
  <si>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</si>
  <si>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</si>
  <si>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</si>
  <si>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</si>
  <si>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</si>
  <si>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</si>
  <si>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</si>
  <si>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</si>
  <si>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</si>
  <si>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</si>
  <si>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</si>
  <si>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</si>
  <si>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</si>
  <si>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</si>
  <si>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</si>
  <si>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</si>
  <si>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</si>
  <si>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</si>
  <si>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</si>
  <si>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</si>
  <si>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</si>
  <si>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</si>
  <si>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</si>
  <si>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</si>
  <si>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</si>
  <si>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</si>
  <si>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</si>
  <si>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</si>
  <si>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</si>
  <si>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</si>
  <si>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</si>
  <si>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</si>
  <si>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</si>
  <si>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</si>
  <si>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</si>
  <si>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</si>
  <si>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</si>
  <si>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</si>
  <si>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</si>
  <si>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</si>
  <si>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</si>
  <si>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</si>
  <si>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</si>
  <si>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</si>
  <si>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</si>
  <si>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</si>
  <si>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</si>
  <si>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</si>
  <si>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</si>
  <si>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</si>
  <si>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</si>
  <si>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</si>
  <si>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</si>
  <si>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</si>
  <si>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</si>
  <si>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</si>
  <si>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</si>
  <si>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</si>
  <si>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</si>
  <si>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</si>
  <si>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</si>
  <si>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</si>
  <si>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</si>
  <si>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</si>
  <si>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</si>
  <si>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</si>
  <si>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</si>
  <si>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</si>
  <si>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</si>
  <si>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</si>
  <si>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</si>
  <si>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</si>
  <si>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</si>
  <si>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</si>
  <si>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</si>
  <si>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</si>
  <si>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</si>
  <si>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</si>
  <si>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</si>
  <si>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</si>
  <si>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</si>
  <si>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</si>
  <si>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</si>
  <si>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</si>
  <si>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</si>
  <si>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</si>
  <si>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</si>
  <si>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</si>
  <si>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</si>
  <si>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</si>
  <si>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</si>
  <si>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</si>
  <si>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</si>
  <si>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</si>
  <si>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</si>
  <si>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</si>
  <si>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</si>
  <si>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</si>
  <si>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</si>
  <si>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</si>
  <si>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</si>
  <si>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</si>
  <si>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</si>
  <si>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</si>
  <si>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</si>
  <si>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</si>
  <si>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</si>
  <si>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</si>
  <si>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</si>
  <si>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</si>
  <si>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</si>
  <si>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</si>
  <si>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</si>
  <si>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</si>
  <si>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</si>
  <si>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</si>
  <si>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</si>
  <si>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</si>
  <si>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</si>
  <si>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</si>
  <si>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</si>
  <si>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</si>
  <si>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</si>
  <si>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</si>
  <si>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</si>
  <si>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</si>
  <si>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</si>
  <si>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</si>
  <si>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</si>
  <si>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</si>
  <si>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</si>
  <si>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</si>
  <si>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</si>
  <si>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</si>
  <si>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</si>
  <si>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</si>
  <si>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</si>
  <si>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</si>
  <si>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</si>
  <si>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</si>
  <si>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</si>
  <si>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</si>
  <si>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</si>
  <si>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</si>
  <si>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</si>
  <si>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</si>
  <si>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</si>
  <si>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</si>
  <si>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</si>
  <si>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</si>
  <si>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</si>
  <si>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</si>
  <si>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</si>
  <si>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</si>
  <si>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</si>
  <si>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</si>
  <si>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</si>
  <si>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</si>
  <si>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</si>
  <si>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</si>
  <si>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</si>
  <si>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</si>
  <si>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</si>
  <si>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</si>
  <si>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</si>
  <si>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</si>
  <si>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</si>
  <si>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</si>
  <si>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</si>
  <si>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</si>
  <si>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</si>
  <si>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</si>
  <si>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</si>
  <si>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</si>
  <si>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</si>
  <si>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</si>
  <si>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</si>
  <si>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</si>
  <si>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</si>
  <si>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</si>
  <si>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</si>
  <si>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</si>
  <si>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</si>
  <si>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</si>
  <si>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</si>
  <si>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</si>
  <si>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</si>
  <si>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</si>
  <si>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</si>
  <si>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</si>
  <si>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</si>
  <si>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</si>
  <si>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</si>
  <si>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</si>
  <si>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</si>
  <si>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</si>
  <si>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</si>
  <si>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</si>
  <si>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</si>
  <si>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</si>
  <si>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</si>
  <si>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</si>
  <si>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</si>
  <si>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</si>
  <si>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</si>
  <si>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</si>
  <si>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</si>
  <si>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</si>
  <si>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</si>
  <si>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</si>
  <si>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</si>
  <si>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</si>
  <si>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</si>
  <si>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</si>
  <si>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</si>
  <si>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</si>
  <si>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</si>
  <si>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</si>
  <si>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</si>
  <si>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</si>
  <si>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</si>
  <si>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</si>
  <si>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</si>
  <si>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</si>
  <si>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</si>
  <si>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</si>
  <si>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</si>
  <si>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</si>
  <si>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</si>
  <si>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</si>
  <si>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</si>
  <si>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</si>
  <si>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</si>
  <si>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</si>
  <si>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</si>
  <si>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</si>
  <si>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</si>
  <si>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</si>
  <si>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</si>
  <si>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</si>
  <si>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</si>
  <si>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01:03 PM</t>
  </si>
  <si>
    <t>Entidad: Baja California Sur (BCS)</t>
  </si>
  <si>
    <t>Gobernador:</t>
  </si>
  <si>
    <t>Lic. Víctor Manuel Castro Cosío</t>
  </si>
  <si>
    <t>10/09/2021 al 09/09/2027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</si>
  <si>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</si>
  <si>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</si>
  <si>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</si>
  <si>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</si>
  <si>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</si>
  <si>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</si>
  <si>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</si>
  <si>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</si>
  <si>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</si>
  <si>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</si>
  <si>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</si>
  <si>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</si>
  <si>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</si>
  <si>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</si>
  <si>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</si>
  <si>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550 a 599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</si>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</sst>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-4.590884211946946E-2</c:v>
                </c:pt>
                <c:pt idx="1">
                  <c:v>-6.9404352205218942E-2</c:v>
                </c:pt>
                <c:pt idx="2">
                  <c:v>-2.3734189078749073E-2</c:v>
                </c:pt>
                <c:pt idx="3">
                  <c:v>-5.5640946818321546E-2</c:v>
                </c:pt>
                <c:pt idx="4">
                  <c:v>-0.10605469872712868</c:v>
                </c:pt>
                <c:pt idx="5">
                  <c:v>-8.4218694938255872E-2</c:v>
                </c:pt>
                <c:pt idx="6">
                  <c:v>-6.1371741906782733E-2</c:v>
                </c:pt>
                <c:pt idx="7">
                  <c:v>-5.0527468078246721E-2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4.6996018684441379E-2</c:v>
                </c:pt>
                <c:pt idx="1">
                  <c:v>7.8646602635715879E-2</c:v>
                </c:pt>
                <c:pt idx="2">
                  <c:v>2.5649869163923731E-2</c:v>
                </c:pt>
                <c:pt idx="3">
                  <c:v>5.8643803468468134E-2</c:v>
                </c:pt>
                <c:pt idx="4">
                  <c:v>0.10220084524853856</c:v>
                </c:pt>
                <c:pt idx="5">
                  <c:v>7.7164543548294384E-2</c:v>
                </c:pt>
                <c:pt idx="6">
                  <c:v>6.7742346651871066E-2</c:v>
                </c:pt>
                <c:pt idx="7">
                  <c:v>4.6095036726573842E-2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81574400"/>
        <c:axId val="278615104"/>
      </c:barChart>
      <c:catAx>
        <c:axId val="28157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861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6151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574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5.4000000000000003E-3</c:v>
                </c:pt>
                <c:pt idx="1">
                  <c:v>5.1999999999999998E-3</c:v>
                </c:pt>
                <c:pt idx="2">
                  <c:v>5.1000000000000004E-3</c:v>
                </c:pt>
                <c:pt idx="3">
                  <c:v>5.3E-3</c:v>
                </c:pt>
                <c:pt idx="4">
                  <c:v>4.8999999999999998E-3</c:v>
                </c:pt>
                <c:pt idx="5">
                  <c:v>5.0000000000000001E-3</c:v>
                </c:pt>
                <c:pt idx="6">
                  <c:v>5.7000000000000002E-3</c:v>
                </c:pt>
                <c:pt idx="7">
                  <c:v>5.1999999999999998E-3</c:v>
                </c:pt>
                <c:pt idx="8">
                  <c:v>5.4999999999999997E-3</c:v>
                </c:pt>
                <c:pt idx="9">
                  <c:v>5.3E-3</c:v>
                </c:pt>
                <c:pt idx="10">
                  <c:v>6.1000000000000004E-3</c:v>
                </c:pt>
                <c:pt idx="11">
                  <c:v>6.1999999999999998E-3</c:v>
                </c:pt>
                <c:pt idx="12">
                  <c:v>8.2000000000000007E-3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3.2000000000000002E-3</c:v>
                </c:pt>
                <c:pt idx="2">
                  <c:v>3.3E-3</c:v>
                </c:pt>
                <c:pt idx="3">
                  <c:v>4.0000000000000001E-3</c:v>
                </c:pt>
                <c:pt idx="4">
                  <c:v>3.5000000000000001E-3</c:v>
                </c:pt>
                <c:pt idx="5">
                  <c:v>3.7000000000000002E-3</c:v>
                </c:pt>
                <c:pt idx="6">
                  <c:v>4.4000000000000003E-3</c:v>
                </c:pt>
                <c:pt idx="7">
                  <c:v>3.8E-3</c:v>
                </c:pt>
                <c:pt idx="8">
                  <c:v>4.1000000000000003E-3</c:v>
                </c:pt>
                <c:pt idx="9">
                  <c:v>4.0000000000000001E-3</c:v>
                </c:pt>
                <c:pt idx="10">
                  <c:v>4.4000000000000003E-3</c:v>
                </c:pt>
                <c:pt idx="11">
                  <c:v>4.4999999999999997E-3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3.5999999999999999E-3</c:v>
                </c:pt>
                <c:pt idx="1">
                  <c:v>2.0999999999999999E-3</c:v>
                </c:pt>
                <c:pt idx="2">
                  <c:v>1.2999999999999999E-3</c:v>
                </c:pt>
                <c:pt idx="3">
                  <c:v>1.1999999999999999E-3</c:v>
                </c:pt>
                <c:pt idx="4">
                  <c:v>1.1000000000000001E-3</c:v>
                </c:pt>
                <c:pt idx="5">
                  <c:v>1.1000000000000001E-3</c:v>
                </c:pt>
                <c:pt idx="6">
                  <c:v>1.1999999999999999E-3</c:v>
                </c:pt>
                <c:pt idx="7">
                  <c:v>1.1000000000000001E-3</c:v>
                </c:pt>
                <c:pt idx="8">
                  <c:v>1E-3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1.1000000000000001E-3</c:v>
                </c:pt>
                <c:pt idx="12">
                  <c:v>3.5999999999999999E-3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2E-3</c:v>
                </c:pt>
                <c:pt idx="1">
                  <c:v>2E-3</c:v>
                </c:pt>
                <c:pt idx="2">
                  <c:v>2.0999999999999999E-3</c:v>
                </c:pt>
                <c:pt idx="3">
                  <c:v>1.9E-3</c:v>
                </c:pt>
                <c:pt idx="4">
                  <c:v>1.8E-3</c:v>
                </c:pt>
                <c:pt idx="5">
                  <c:v>2E-3</c:v>
                </c:pt>
                <c:pt idx="6">
                  <c:v>2.0999999999999999E-3</c:v>
                </c:pt>
                <c:pt idx="7">
                  <c:v>2.3E-3</c:v>
                </c:pt>
                <c:pt idx="8">
                  <c:v>2.5000000000000001E-3</c:v>
                </c:pt>
                <c:pt idx="9">
                  <c:v>2.5000000000000001E-3</c:v>
                </c:pt>
                <c:pt idx="10">
                  <c:v>3.2000000000000002E-3</c:v>
                </c:pt>
                <c:pt idx="11">
                  <c:v>3.5000000000000001E-3</c:v>
                </c:pt>
                <c:pt idx="12">
                  <c:v>3.5000000000000001E-3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74912"/>
        <c:axId val="279625024"/>
      </c:lineChart>
      <c:catAx>
        <c:axId val="259174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625024"/>
        <c:crosses val="autoZero"/>
        <c:auto val="1"/>
        <c:lblAlgn val="ctr"/>
        <c:lblOffset val="100"/>
        <c:noMultiLvlLbl val="0"/>
      </c:catAx>
      <c:valAx>
        <c:axId val="279625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74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5.0000000000000001E-3</c:v>
                </c:pt>
                <c:pt idx="2">
                  <c:v>4.5999999999999999E-3</c:v>
                </c:pt>
                <c:pt idx="3">
                  <c:v>4.7999999999999996E-3</c:v>
                </c:pt>
                <c:pt idx="4">
                  <c:v>4.5999999999999999E-3</c:v>
                </c:pt>
                <c:pt idx="5">
                  <c:v>4.3E-3</c:v>
                </c:pt>
                <c:pt idx="6">
                  <c:v>4.4999999999999997E-3</c:v>
                </c:pt>
                <c:pt idx="7">
                  <c:v>4.7999999999999996E-3</c:v>
                </c:pt>
                <c:pt idx="8">
                  <c:v>4.7000000000000002E-3</c:v>
                </c:pt>
                <c:pt idx="9">
                  <c:v>4.8999999999999998E-3</c:v>
                </c:pt>
                <c:pt idx="10">
                  <c:v>5.1000000000000004E-3</c:v>
                </c:pt>
                <c:pt idx="11">
                  <c:v>5.5999999999999999E-3</c:v>
                </c:pt>
                <c:pt idx="12">
                  <c:v>5.7999999999999996E-3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3.0000000000000001E-3</c:v>
                </c:pt>
                <c:pt idx="2">
                  <c:v>2.8999999999999998E-3</c:v>
                </c:pt>
                <c:pt idx="3">
                  <c:v>3.0999999999999999E-3</c:v>
                </c:pt>
                <c:pt idx="4">
                  <c:v>2.8999999999999998E-3</c:v>
                </c:pt>
                <c:pt idx="5">
                  <c:v>3.0000000000000001E-3</c:v>
                </c:pt>
                <c:pt idx="6">
                  <c:v>3.0999999999999999E-3</c:v>
                </c:pt>
                <c:pt idx="7">
                  <c:v>3.0999999999999999E-3</c:v>
                </c:pt>
                <c:pt idx="8">
                  <c:v>3.2000000000000002E-3</c:v>
                </c:pt>
                <c:pt idx="9">
                  <c:v>3.2000000000000002E-3</c:v>
                </c:pt>
                <c:pt idx="10">
                  <c:v>3.3999999999999998E-3</c:v>
                </c:pt>
                <c:pt idx="11">
                  <c:v>3.7000000000000002E-3</c:v>
                </c:pt>
                <c:pt idx="12">
                  <c:v>3.7000000000000002E-3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1.5E-3</c:v>
                </c:pt>
                <c:pt idx="1">
                  <c:v>3.3999999999999998E-3</c:v>
                </c:pt>
                <c:pt idx="2">
                  <c:v>1.6000000000000001E-3</c:v>
                </c:pt>
                <c:pt idx="3">
                  <c:v>1.6000000000000001E-3</c:v>
                </c:pt>
                <c:pt idx="4">
                  <c:v>1.4E-3</c:v>
                </c:pt>
                <c:pt idx="5">
                  <c:v>1.1999999999999999E-3</c:v>
                </c:pt>
                <c:pt idx="6">
                  <c:v>1.1000000000000001E-3</c:v>
                </c:pt>
                <c:pt idx="7">
                  <c:v>1.2999999999999999E-3</c:v>
                </c:pt>
                <c:pt idx="8">
                  <c:v>1.1999999999999999E-3</c:v>
                </c:pt>
                <c:pt idx="9">
                  <c:v>1.1000000000000001E-3</c:v>
                </c:pt>
                <c:pt idx="10">
                  <c:v>1.1000000000000001E-3</c:v>
                </c:pt>
                <c:pt idx="11">
                  <c:v>1.1000000000000001E-3</c:v>
                </c:pt>
                <c:pt idx="12">
                  <c:v>1.2999999999999999E-3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1.9E-3</c:v>
                </c:pt>
                <c:pt idx="1">
                  <c:v>1.8E-3</c:v>
                </c:pt>
                <c:pt idx="2">
                  <c:v>1.9E-3</c:v>
                </c:pt>
                <c:pt idx="3">
                  <c:v>1.9E-3</c:v>
                </c:pt>
                <c:pt idx="4">
                  <c:v>2E-3</c:v>
                </c:pt>
                <c:pt idx="5">
                  <c:v>2E-3</c:v>
                </c:pt>
                <c:pt idx="6">
                  <c:v>2.2000000000000001E-3</c:v>
                </c:pt>
                <c:pt idx="7">
                  <c:v>2.5999999999999999E-3</c:v>
                </c:pt>
                <c:pt idx="8">
                  <c:v>2.5999999999999999E-3</c:v>
                </c:pt>
                <c:pt idx="9">
                  <c:v>2.8999999999999998E-3</c:v>
                </c:pt>
                <c:pt idx="10">
                  <c:v>3.2000000000000002E-3</c:v>
                </c:pt>
                <c:pt idx="11">
                  <c:v>3.5000000000000001E-3</c:v>
                </c:pt>
                <c:pt idx="12">
                  <c:v>3.8999999999999998E-3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76448"/>
        <c:axId val="279955136"/>
      </c:lineChart>
      <c:catAx>
        <c:axId val="259176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955136"/>
        <c:crosses val="autoZero"/>
        <c:auto val="1"/>
        <c:lblAlgn val="ctr"/>
        <c:lblOffset val="100"/>
        <c:noMultiLvlLbl val="0"/>
      </c:catAx>
      <c:valAx>
        <c:axId val="279955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76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3.3999999999999998E-3</c:v>
                </c:pt>
                <c:pt idx="2">
                  <c:v>4.1000000000000003E-3</c:v>
                </c:pt>
                <c:pt idx="3">
                  <c:v>3.8E-3</c:v>
                </c:pt>
                <c:pt idx="4">
                  <c:v>3.5999999999999999E-3</c:v>
                </c:pt>
                <c:pt idx="5">
                  <c:v>3.3999999999999998E-3</c:v>
                </c:pt>
                <c:pt idx="6">
                  <c:v>3.2000000000000002E-3</c:v>
                </c:pt>
                <c:pt idx="7">
                  <c:v>4.1000000000000003E-3</c:v>
                </c:pt>
                <c:pt idx="8">
                  <c:v>4.4999999999999997E-3</c:v>
                </c:pt>
                <c:pt idx="9">
                  <c:v>3.8E-3</c:v>
                </c:pt>
                <c:pt idx="10">
                  <c:v>4.1000000000000003E-3</c:v>
                </c:pt>
                <c:pt idx="11">
                  <c:v>4.1000000000000003E-3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2.3E-3</c:v>
                </c:pt>
                <c:pt idx="2">
                  <c:v>2.7000000000000001E-3</c:v>
                </c:pt>
                <c:pt idx="3">
                  <c:v>2.5999999999999999E-3</c:v>
                </c:pt>
                <c:pt idx="4">
                  <c:v>2.5999999999999999E-3</c:v>
                </c:pt>
                <c:pt idx="5">
                  <c:v>2.3999999999999998E-3</c:v>
                </c:pt>
                <c:pt idx="6">
                  <c:v>2.3999999999999998E-3</c:v>
                </c:pt>
                <c:pt idx="7">
                  <c:v>3.5000000000000001E-3</c:v>
                </c:pt>
                <c:pt idx="8">
                  <c:v>3.7000000000000002E-3</c:v>
                </c:pt>
                <c:pt idx="9">
                  <c:v>2.8E-3</c:v>
                </c:pt>
                <c:pt idx="10">
                  <c:v>3.0999999999999999E-3</c:v>
                </c:pt>
                <c:pt idx="11">
                  <c:v>3.0999999999999999E-3</c:v>
                </c:pt>
                <c:pt idx="12">
                  <c:v>3.2000000000000002E-3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1E-3</c:v>
                </c:pt>
                <c:pt idx="2">
                  <c:v>3.5999999999999999E-3</c:v>
                </c:pt>
                <c:pt idx="3">
                  <c:v>8.9999999999999998E-4</c:v>
                </c:pt>
                <c:pt idx="4">
                  <c:v>8.0000000000000004E-4</c:v>
                </c:pt>
                <c:pt idx="5">
                  <c:v>6.9999999999999999E-4</c:v>
                </c:pt>
                <c:pt idx="6">
                  <c:v>5.9999999999999995E-4</c:v>
                </c:pt>
                <c:pt idx="7">
                  <c:v>6.9999999999999999E-4</c:v>
                </c:pt>
                <c:pt idx="8">
                  <c:v>8.0000000000000004E-4</c:v>
                </c:pt>
                <c:pt idx="9">
                  <c:v>6.9999999999999999E-4</c:v>
                </c:pt>
                <c:pt idx="10">
                  <c:v>6.9999999999999999E-4</c:v>
                </c:pt>
                <c:pt idx="11">
                  <c:v>5.9999999999999995E-4</c:v>
                </c:pt>
                <c:pt idx="12">
                  <c:v>6.9999999999999999E-4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1.2999999999999999E-3</c:v>
                </c:pt>
                <c:pt idx="2">
                  <c:v>1.1999999999999999E-3</c:v>
                </c:pt>
                <c:pt idx="3">
                  <c:v>1.5E-3</c:v>
                </c:pt>
                <c:pt idx="4">
                  <c:v>1.4E-3</c:v>
                </c:pt>
                <c:pt idx="5">
                  <c:v>1.4E-3</c:v>
                </c:pt>
                <c:pt idx="6">
                  <c:v>1.4E-3</c:v>
                </c:pt>
                <c:pt idx="7">
                  <c:v>1.6000000000000001E-3</c:v>
                </c:pt>
                <c:pt idx="8">
                  <c:v>1.8E-3</c:v>
                </c:pt>
                <c:pt idx="9">
                  <c:v>1.6999999999999999E-3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77984"/>
        <c:axId val="279957440"/>
      </c:lineChart>
      <c:catAx>
        <c:axId val="259177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957440"/>
        <c:crosses val="autoZero"/>
        <c:auto val="1"/>
        <c:lblAlgn val="ctr"/>
        <c:lblOffset val="100"/>
        <c:noMultiLvlLbl val="0"/>
      </c:catAx>
      <c:valAx>
        <c:axId val="279957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7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0.26319999999999999</c:v>
                </c:pt>
                <c:pt idx="1">
                  <c:v>0.25559999999999999</c:v>
                </c:pt>
                <c:pt idx="2">
                  <c:v>0.24790000000000001</c:v>
                </c:pt>
                <c:pt idx="3">
                  <c:v>0.24440000000000001</c:v>
                </c:pt>
                <c:pt idx="4">
                  <c:v>0.2429</c:v>
                </c:pt>
                <c:pt idx="5">
                  <c:v>0.2437</c:v>
                </c:pt>
                <c:pt idx="6">
                  <c:v>0.23880000000000001</c:v>
                </c:pt>
                <c:pt idx="7">
                  <c:v>0.24060000000000001</c:v>
                </c:pt>
                <c:pt idx="8">
                  <c:v>0.23760000000000001</c:v>
                </c:pt>
                <c:pt idx="9">
                  <c:v>0.23769999999999999</c:v>
                </c:pt>
                <c:pt idx="10">
                  <c:v>0.23769999999999999</c:v>
                </c:pt>
                <c:pt idx="11">
                  <c:v>0.2361</c:v>
                </c:pt>
                <c:pt idx="12">
                  <c:v>0.2389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0.1431</c:v>
                </c:pt>
                <c:pt idx="1">
                  <c:v>0.13439999999999999</c:v>
                </c:pt>
                <c:pt idx="2">
                  <c:v>0.13200000000000001</c:v>
                </c:pt>
                <c:pt idx="3">
                  <c:v>0.13009999999999999</c:v>
                </c:pt>
                <c:pt idx="4">
                  <c:v>0.1298</c:v>
                </c:pt>
                <c:pt idx="5">
                  <c:v>0.13170000000000001</c:v>
                </c:pt>
                <c:pt idx="6">
                  <c:v>0.13009999999999999</c:v>
                </c:pt>
                <c:pt idx="7">
                  <c:v>0.13239999999999999</c:v>
                </c:pt>
                <c:pt idx="8">
                  <c:v>0.13159999999999999</c:v>
                </c:pt>
                <c:pt idx="9">
                  <c:v>0.13400000000000001</c:v>
                </c:pt>
                <c:pt idx="10">
                  <c:v>0.13500000000000001</c:v>
                </c:pt>
                <c:pt idx="11">
                  <c:v>0.1351</c:v>
                </c:pt>
                <c:pt idx="12">
                  <c:v>0.1396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9.1899999999999996E-2</c:v>
                </c:pt>
                <c:pt idx="1">
                  <c:v>9.0999999999999998E-2</c:v>
                </c:pt>
                <c:pt idx="2">
                  <c:v>8.5999999999999993E-2</c:v>
                </c:pt>
                <c:pt idx="3">
                  <c:v>8.72E-2</c:v>
                </c:pt>
                <c:pt idx="4">
                  <c:v>8.5699999999999998E-2</c:v>
                </c:pt>
                <c:pt idx="5">
                  <c:v>8.5400000000000004E-2</c:v>
                </c:pt>
                <c:pt idx="6">
                  <c:v>8.3500000000000005E-2</c:v>
                </c:pt>
                <c:pt idx="7">
                  <c:v>8.2199999999999995E-2</c:v>
                </c:pt>
                <c:pt idx="8">
                  <c:v>7.9100000000000004E-2</c:v>
                </c:pt>
                <c:pt idx="9">
                  <c:v>7.6300000000000007E-2</c:v>
                </c:pt>
                <c:pt idx="10">
                  <c:v>7.4899999999999994E-2</c:v>
                </c:pt>
                <c:pt idx="11">
                  <c:v>7.3200000000000001E-2</c:v>
                </c:pt>
                <c:pt idx="12">
                  <c:v>7.2099999999999997E-2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0.1077</c:v>
                </c:pt>
                <c:pt idx="1">
                  <c:v>0.1041</c:v>
                </c:pt>
                <c:pt idx="2">
                  <c:v>9.74E-2</c:v>
                </c:pt>
                <c:pt idx="3">
                  <c:v>9.4399999999999998E-2</c:v>
                </c:pt>
                <c:pt idx="4">
                  <c:v>9.4100000000000003E-2</c:v>
                </c:pt>
                <c:pt idx="5">
                  <c:v>9.4600000000000004E-2</c:v>
                </c:pt>
                <c:pt idx="6">
                  <c:v>9.2799999999999994E-2</c:v>
                </c:pt>
                <c:pt idx="7">
                  <c:v>9.3799999999999994E-2</c:v>
                </c:pt>
                <c:pt idx="8">
                  <c:v>9.1800000000000007E-2</c:v>
                </c:pt>
                <c:pt idx="9">
                  <c:v>9.1999999999999998E-2</c:v>
                </c:pt>
                <c:pt idx="10">
                  <c:v>9.2600000000000002E-2</c:v>
                </c:pt>
                <c:pt idx="11">
                  <c:v>9.1399999999999995E-2</c:v>
                </c:pt>
                <c:pt idx="12">
                  <c:v>9.3899999999999997E-2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55648"/>
        <c:axId val="279959744"/>
      </c:lineChart>
      <c:catAx>
        <c:axId val="2593556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959744"/>
        <c:crosses val="autoZero"/>
        <c:auto val="1"/>
        <c:lblAlgn val="ctr"/>
        <c:lblOffset val="100"/>
        <c:noMultiLvlLbl val="0"/>
      </c:catAx>
      <c:valAx>
        <c:axId val="279959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3556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0.71700000000000019</c:v>
                </c:pt>
                <c:pt idx="1">
                  <c:v>0.72409999999999997</c:v>
                </c:pt>
                <c:pt idx="2">
                  <c:v>0.73169999999999991</c:v>
                </c:pt>
                <c:pt idx="3">
                  <c:v>0.73530000000000006</c:v>
                </c:pt>
                <c:pt idx="4">
                  <c:v>0.73759999999999992</c:v>
                </c:pt>
                <c:pt idx="5">
                  <c:v>0.73660000000000003</c:v>
                </c:pt>
                <c:pt idx="6">
                  <c:v>0.74160000000000004</c:v>
                </c:pt>
                <c:pt idx="7">
                  <c:v>0.73909999999999998</c:v>
                </c:pt>
                <c:pt idx="8">
                  <c:v>0.74120000000000008</c:v>
                </c:pt>
                <c:pt idx="9">
                  <c:v>0.74180000000000001</c:v>
                </c:pt>
                <c:pt idx="10">
                  <c:v>0.74019999999999997</c:v>
                </c:pt>
                <c:pt idx="11">
                  <c:v>0.7409</c:v>
                </c:pt>
                <c:pt idx="12">
                  <c:v>0.73519999999999996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0.84540000000000004</c:v>
                </c:pt>
                <c:pt idx="1">
                  <c:v>0.85300000000000009</c:v>
                </c:pt>
                <c:pt idx="2">
                  <c:v>0.85509999999999997</c:v>
                </c:pt>
                <c:pt idx="3">
                  <c:v>0.85649999999999993</c:v>
                </c:pt>
                <c:pt idx="4">
                  <c:v>0.85729999999999995</c:v>
                </c:pt>
                <c:pt idx="5">
                  <c:v>0.85459999999999992</c:v>
                </c:pt>
                <c:pt idx="6">
                  <c:v>0.85620000000000007</c:v>
                </c:pt>
                <c:pt idx="7">
                  <c:v>0.85320000000000007</c:v>
                </c:pt>
                <c:pt idx="8">
                  <c:v>0.85349999999999993</c:v>
                </c:pt>
                <c:pt idx="9">
                  <c:v>0.85170000000000001</c:v>
                </c:pt>
                <c:pt idx="10">
                  <c:v>0.84980000000000011</c:v>
                </c:pt>
                <c:pt idx="11">
                  <c:v>0.84860000000000002</c:v>
                </c:pt>
                <c:pt idx="12">
                  <c:v>0.84230000000000005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0.89890000000000003</c:v>
                </c:pt>
                <c:pt idx="1">
                  <c:v>0.89980000000000004</c:v>
                </c:pt>
                <c:pt idx="2">
                  <c:v>0.90510000000000002</c:v>
                </c:pt>
                <c:pt idx="3">
                  <c:v>0.90670000000000006</c:v>
                </c:pt>
                <c:pt idx="4">
                  <c:v>0.90880000000000005</c:v>
                </c:pt>
                <c:pt idx="5">
                  <c:v>0.9093</c:v>
                </c:pt>
                <c:pt idx="6">
                  <c:v>0.91169999999999995</c:v>
                </c:pt>
                <c:pt idx="7">
                  <c:v>0.91280000000000006</c:v>
                </c:pt>
                <c:pt idx="8">
                  <c:v>0.91599999999999993</c:v>
                </c:pt>
                <c:pt idx="9">
                  <c:v>0.91939999999999988</c:v>
                </c:pt>
                <c:pt idx="10">
                  <c:v>0.9204</c:v>
                </c:pt>
                <c:pt idx="11">
                  <c:v>0.92169999999999996</c:v>
                </c:pt>
                <c:pt idx="12">
                  <c:v>0.92009999999999992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0.88539999999999996</c:v>
                </c:pt>
                <c:pt idx="1">
                  <c:v>0.88890000000000002</c:v>
                </c:pt>
                <c:pt idx="2">
                  <c:v>0.89549999999999996</c:v>
                </c:pt>
                <c:pt idx="3">
                  <c:v>0.89839999999999998</c:v>
                </c:pt>
                <c:pt idx="4">
                  <c:v>0.89870000000000005</c:v>
                </c:pt>
                <c:pt idx="5">
                  <c:v>0.89780000000000004</c:v>
                </c:pt>
                <c:pt idx="6">
                  <c:v>0.89920000000000011</c:v>
                </c:pt>
                <c:pt idx="7">
                  <c:v>0.89729999999999999</c:v>
                </c:pt>
                <c:pt idx="8">
                  <c:v>0.89859999999999995</c:v>
                </c:pt>
                <c:pt idx="9">
                  <c:v>0.89800000000000002</c:v>
                </c:pt>
                <c:pt idx="10">
                  <c:v>0.89590000000000003</c:v>
                </c:pt>
                <c:pt idx="11">
                  <c:v>0.89620000000000011</c:v>
                </c:pt>
                <c:pt idx="12">
                  <c:v>0.8932000000000001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56672"/>
        <c:axId val="283132480"/>
      </c:lineChart>
      <c:catAx>
        <c:axId val="2593566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132480"/>
        <c:crosses val="autoZero"/>
        <c:auto val="1"/>
        <c:lblAlgn val="ctr"/>
        <c:lblOffset val="100"/>
        <c:noMultiLvlLbl val="0"/>
      </c:catAx>
      <c:valAx>
        <c:axId val="28313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356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236.83</c:v>
                </c:pt>
                <c:pt idx="1">
                  <c:v>221.81</c:v>
                </c:pt>
                <c:pt idx="2">
                  <c:v>238.71</c:v>
                </c:pt>
                <c:pt idx="3">
                  <c:v>237.59</c:v>
                </c:pt>
                <c:pt idx="4">
                  <c:v>234.96</c:v>
                </c:pt>
                <c:pt idx="5">
                  <c:v>243.97</c:v>
                </c:pt>
                <c:pt idx="6">
                  <c:v>254.37</c:v>
                </c:pt>
                <c:pt idx="7">
                  <c:v>250.11</c:v>
                </c:pt>
                <c:pt idx="8">
                  <c:v>241.22</c:v>
                </c:pt>
                <c:pt idx="9">
                  <c:v>243.72</c:v>
                </c:pt>
                <c:pt idx="10">
                  <c:v>224.81</c:v>
                </c:pt>
                <c:pt idx="11">
                  <c:v>207.9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222.43</c:v>
                </c:pt>
                <c:pt idx="1">
                  <c:v>208.4</c:v>
                </c:pt>
                <c:pt idx="2">
                  <c:v>224.44</c:v>
                </c:pt>
                <c:pt idx="3">
                  <c:v>130.13</c:v>
                </c:pt>
                <c:pt idx="4">
                  <c:v>144.41</c:v>
                </c:pt>
                <c:pt idx="5">
                  <c:v>200.76</c:v>
                </c:pt>
                <c:pt idx="6">
                  <c:v>201.27</c:v>
                </c:pt>
                <c:pt idx="7">
                  <c:v>182.1</c:v>
                </c:pt>
                <c:pt idx="8">
                  <c:v>214.54</c:v>
                </c:pt>
                <c:pt idx="9">
                  <c:v>200.51</c:v>
                </c:pt>
                <c:pt idx="10">
                  <c:v>185.61</c:v>
                </c:pt>
                <c:pt idx="11">
                  <c:v>171.58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160.44</c:v>
                </c:pt>
                <c:pt idx="1">
                  <c:v>186.11</c:v>
                </c:pt>
                <c:pt idx="2">
                  <c:v>204.4</c:v>
                </c:pt>
                <c:pt idx="3">
                  <c:v>200.26</c:v>
                </c:pt>
                <c:pt idx="4">
                  <c:v>212.54</c:v>
                </c:pt>
                <c:pt idx="5">
                  <c:v>202.39</c:v>
                </c:pt>
                <c:pt idx="6">
                  <c:v>178.97</c:v>
                </c:pt>
                <c:pt idx="7">
                  <c:v>202.89</c:v>
                </c:pt>
                <c:pt idx="8">
                  <c:v>182.6</c:v>
                </c:pt>
                <c:pt idx="9">
                  <c:v>208.15</c:v>
                </c:pt>
                <c:pt idx="10">
                  <c:v>202.52</c:v>
                </c:pt>
                <c:pt idx="11">
                  <c:v>197.88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175.47</c:v>
                </c:pt>
                <c:pt idx="1">
                  <c:v>181.73</c:v>
                </c:pt>
                <c:pt idx="2">
                  <c:v>225.69</c:v>
                </c:pt>
                <c:pt idx="3">
                  <c:v>220.55</c:v>
                </c:pt>
                <c:pt idx="4">
                  <c:v>231.32</c:v>
                </c:pt>
                <c:pt idx="5">
                  <c:v>238.09</c:v>
                </c:pt>
                <c:pt idx="6">
                  <c:v>217.05</c:v>
                </c:pt>
                <c:pt idx="7">
                  <c:v>224.19</c:v>
                </c:pt>
                <c:pt idx="8">
                  <c:v>214.92</c:v>
                </c:pt>
                <c:pt idx="9">
                  <c:v>229.57</c:v>
                </c:pt>
                <c:pt idx="10">
                  <c:v>211.29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57696"/>
        <c:axId val="283134784"/>
      </c:lineChart>
      <c:catAx>
        <c:axId val="2593576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134784"/>
        <c:crosses val="autoZero"/>
        <c:auto val="1"/>
        <c:lblAlgn val="ctr"/>
        <c:lblOffset val="100"/>
        <c:noMultiLvlLbl val="0"/>
      </c:catAx>
      <c:valAx>
        <c:axId val="283134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357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136.13999999999999</c:v>
                </c:pt>
                <c:pt idx="1">
                  <c:v>125.49</c:v>
                </c:pt>
                <c:pt idx="2">
                  <c:v>134.13999999999999</c:v>
                </c:pt>
                <c:pt idx="3">
                  <c:v>128.12</c:v>
                </c:pt>
                <c:pt idx="4">
                  <c:v>125.49</c:v>
                </c:pt>
                <c:pt idx="5">
                  <c:v>119.36</c:v>
                </c:pt>
                <c:pt idx="6">
                  <c:v>133.38</c:v>
                </c:pt>
                <c:pt idx="7">
                  <c:v>138.77000000000001</c:v>
                </c:pt>
                <c:pt idx="8">
                  <c:v>126.37</c:v>
                </c:pt>
                <c:pt idx="9">
                  <c:v>132.63</c:v>
                </c:pt>
                <c:pt idx="10">
                  <c:v>123.11</c:v>
                </c:pt>
                <c:pt idx="11">
                  <c:v>110.59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119.98</c:v>
                </c:pt>
                <c:pt idx="1">
                  <c:v>104.7</c:v>
                </c:pt>
                <c:pt idx="2">
                  <c:v>106.83</c:v>
                </c:pt>
                <c:pt idx="3">
                  <c:v>64.75</c:v>
                </c:pt>
                <c:pt idx="4">
                  <c:v>67.760000000000005</c:v>
                </c:pt>
                <c:pt idx="5">
                  <c:v>92.18</c:v>
                </c:pt>
                <c:pt idx="6">
                  <c:v>95.94</c:v>
                </c:pt>
                <c:pt idx="7">
                  <c:v>79.53</c:v>
                </c:pt>
                <c:pt idx="8">
                  <c:v>93.43</c:v>
                </c:pt>
                <c:pt idx="9">
                  <c:v>94.81</c:v>
                </c:pt>
                <c:pt idx="10">
                  <c:v>87.29</c:v>
                </c:pt>
                <c:pt idx="11">
                  <c:v>84.91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72.52</c:v>
                </c:pt>
                <c:pt idx="1">
                  <c:v>85.92</c:v>
                </c:pt>
                <c:pt idx="2">
                  <c:v>97.06</c:v>
                </c:pt>
                <c:pt idx="3">
                  <c:v>90.43</c:v>
                </c:pt>
                <c:pt idx="4">
                  <c:v>80.28</c:v>
                </c:pt>
                <c:pt idx="5">
                  <c:v>87.8</c:v>
                </c:pt>
                <c:pt idx="6">
                  <c:v>78.900000000000006</c:v>
                </c:pt>
                <c:pt idx="7">
                  <c:v>92.18</c:v>
                </c:pt>
                <c:pt idx="8">
                  <c:v>79.78</c:v>
                </c:pt>
                <c:pt idx="9">
                  <c:v>94.31</c:v>
                </c:pt>
                <c:pt idx="10">
                  <c:v>95.06</c:v>
                </c:pt>
                <c:pt idx="11">
                  <c:v>96.44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78.650000000000006</c:v>
                </c:pt>
                <c:pt idx="1">
                  <c:v>91.55</c:v>
                </c:pt>
                <c:pt idx="2">
                  <c:v>105.96</c:v>
                </c:pt>
                <c:pt idx="3">
                  <c:v>96.56</c:v>
                </c:pt>
                <c:pt idx="4">
                  <c:v>101.45</c:v>
                </c:pt>
                <c:pt idx="5">
                  <c:v>108.46</c:v>
                </c:pt>
                <c:pt idx="6">
                  <c:v>101.7</c:v>
                </c:pt>
                <c:pt idx="7">
                  <c:v>106.21</c:v>
                </c:pt>
                <c:pt idx="8">
                  <c:v>104.83</c:v>
                </c:pt>
                <c:pt idx="9">
                  <c:v>105.2</c:v>
                </c:pt>
                <c:pt idx="10">
                  <c:v>101.57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22368"/>
        <c:axId val="283137088"/>
      </c:lineChart>
      <c:catAx>
        <c:axId val="2673223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137088"/>
        <c:crosses val="autoZero"/>
        <c:auto val="1"/>
        <c:lblAlgn val="ctr"/>
        <c:lblOffset val="100"/>
        <c:noMultiLvlLbl val="0"/>
      </c:catAx>
      <c:valAx>
        <c:axId val="283137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7322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31.19</c:v>
                </c:pt>
                <c:pt idx="1">
                  <c:v>30.68</c:v>
                </c:pt>
                <c:pt idx="2">
                  <c:v>36.07</c:v>
                </c:pt>
                <c:pt idx="3">
                  <c:v>41.46</c:v>
                </c:pt>
                <c:pt idx="4">
                  <c:v>42.71</c:v>
                </c:pt>
                <c:pt idx="5">
                  <c:v>45.96</c:v>
                </c:pt>
                <c:pt idx="6">
                  <c:v>48.34</c:v>
                </c:pt>
                <c:pt idx="7">
                  <c:v>42.83</c:v>
                </c:pt>
                <c:pt idx="8">
                  <c:v>46.84</c:v>
                </c:pt>
                <c:pt idx="9">
                  <c:v>42.58</c:v>
                </c:pt>
                <c:pt idx="10">
                  <c:v>35.57</c:v>
                </c:pt>
                <c:pt idx="11">
                  <c:v>36.200000000000003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33.31</c:v>
                </c:pt>
                <c:pt idx="1">
                  <c:v>33.69</c:v>
                </c:pt>
                <c:pt idx="2">
                  <c:v>41.71</c:v>
                </c:pt>
                <c:pt idx="3">
                  <c:v>24.17</c:v>
                </c:pt>
                <c:pt idx="4">
                  <c:v>25.55</c:v>
                </c:pt>
                <c:pt idx="5">
                  <c:v>39.700000000000003</c:v>
                </c:pt>
                <c:pt idx="6">
                  <c:v>38.450000000000003</c:v>
                </c:pt>
                <c:pt idx="7">
                  <c:v>36.32</c:v>
                </c:pt>
                <c:pt idx="8">
                  <c:v>48.59</c:v>
                </c:pt>
                <c:pt idx="9">
                  <c:v>42.58</c:v>
                </c:pt>
                <c:pt idx="10">
                  <c:v>35.57</c:v>
                </c:pt>
                <c:pt idx="11">
                  <c:v>28.68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29.18</c:v>
                </c:pt>
                <c:pt idx="1">
                  <c:v>34.94</c:v>
                </c:pt>
                <c:pt idx="2">
                  <c:v>34.44</c:v>
                </c:pt>
                <c:pt idx="3">
                  <c:v>37.07</c:v>
                </c:pt>
                <c:pt idx="4">
                  <c:v>49.1</c:v>
                </c:pt>
                <c:pt idx="5">
                  <c:v>39.950000000000003</c:v>
                </c:pt>
                <c:pt idx="6">
                  <c:v>34.44</c:v>
                </c:pt>
                <c:pt idx="7">
                  <c:v>37.57</c:v>
                </c:pt>
                <c:pt idx="8">
                  <c:v>34.07</c:v>
                </c:pt>
                <c:pt idx="9">
                  <c:v>35.94</c:v>
                </c:pt>
                <c:pt idx="10">
                  <c:v>35.82</c:v>
                </c:pt>
                <c:pt idx="11">
                  <c:v>33.69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30.68</c:v>
                </c:pt>
                <c:pt idx="1">
                  <c:v>25.42</c:v>
                </c:pt>
                <c:pt idx="2">
                  <c:v>36.57</c:v>
                </c:pt>
                <c:pt idx="3">
                  <c:v>39.08</c:v>
                </c:pt>
                <c:pt idx="4">
                  <c:v>40.700000000000003</c:v>
                </c:pt>
                <c:pt idx="5">
                  <c:v>38.950000000000003</c:v>
                </c:pt>
                <c:pt idx="6">
                  <c:v>41.96</c:v>
                </c:pt>
                <c:pt idx="7">
                  <c:v>39.200000000000003</c:v>
                </c:pt>
                <c:pt idx="8">
                  <c:v>37.200000000000003</c:v>
                </c:pt>
                <c:pt idx="9">
                  <c:v>41.58</c:v>
                </c:pt>
                <c:pt idx="10">
                  <c:v>34.32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23904"/>
        <c:axId val="283139392"/>
      </c:lineChart>
      <c:catAx>
        <c:axId val="2673239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139392"/>
        <c:crosses val="autoZero"/>
        <c:auto val="1"/>
        <c:lblAlgn val="ctr"/>
        <c:lblOffset val="100"/>
        <c:noMultiLvlLbl val="0"/>
      </c:catAx>
      <c:valAx>
        <c:axId val="283139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7323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6.14</c:v>
                </c:pt>
                <c:pt idx="1">
                  <c:v>6.51</c:v>
                </c:pt>
                <c:pt idx="2">
                  <c:v>6.89</c:v>
                </c:pt>
                <c:pt idx="3">
                  <c:v>5.51</c:v>
                </c:pt>
                <c:pt idx="4">
                  <c:v>5.76</c:v>
                </c:pt>
                <c:pt idx="5">
                  <c:v>8.02</c:v>
                </c:pt>
                <c:pt idx="6">
                  <c:v>7.64</c:v>
                </c:pt>
                <c:pt idx="7">
                  <c:v>6.76</c:v>
                </c:pt>
                <c:pt idx="8">
                  <c:v>7.89</c:v>
                </c:pt>
                <c:pt idx="9">
                  <c:v>9.39</c:v>
                </c:pt>
                <c:pt idx="10">
                  <c:v>7.51</c:v>
                </c:pt>
                <c:pt idx="11">
                  <c:v>6.64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8.89</c:v>
                </c:pt>
                <c:pt idx="1">
                  <c:v>9.89</c:v>
                </c:pt>
                <c:pt idx="2">
                  <c:v>9.52</c:v>
                </c:pt>
                <c:pt idx="3">
                  <c:v>4.01</c:v>
                </c:pt>
                <c:pt idx="4">
                  <c:v>4.88</c:v>
                </c:pt>
                <c:pt idx="5">
                  <c:v>6.64</c:v>
                </c:pt>
                <c:pt idx="6">
                  <c:v>9.39</c:v>
                </c:pt>
                <c:pt idx="7">
                  <c:v>8.39</c:v>
                </c:pt>
                <c:pt idx="8">
                  <c:v>8.52</c:v>
                </c:pt>
                <c:pt idx="9">
                  <c:v>7.89</c:v>
                </c:pt>
                <c:pt idx="10">
                  <c:v>6.51</c:v>
                </c:pt>
                <c:pt idx="11">
                  <c:v>6.01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6.26</c:v>
                </c:pt>
                <c:pt idx="1">
                  <c:v>6.64</c:v>
                </c:pt>
                <c:pt idx="2">
                  <c:v>9.39</c:v>
                </c:pt>
                <c:pt idx="3">
                  <c:v>5.76</c:v>
                </c:pt>
                <c:pt idx="4">
                  <c:v>9.39</c:v>
                </c:pt>
                <c:pt idx="5">
                  <c:v>11.65</c:v>
                </c:pt>
                <c:pt idx="6">
                  <c:v>7.01</c:v>
                </c:pt>
                <c:pt idx="7">
                  <c:v>8.77</c:v>
                </c:pt>
                <c:pt idx="8">
                  <c:v>8.52</c:v>
                </c:pt>
                <c:pt idx="9">
                  <c:v>11.02</c:v>
                </c:pt>
                <c:pt idx="10">
                  <c:v>7.64</c:v>
                </c:pt>
                <c:pt idx="11">
                  <c:v>7.89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6.26</c:v>
                </c:pt>
                <c:pt idx="1">
                  <c:v>9.02</c:v>
                </c:pt>
                <c:pt idx="2">
                  <c:v>12.27</c:v>
                </c:pt>
                <c:pt idx="3">
                  <c:v>13.4</c:v>
                </c:pt>
                <c:pt idx="4">
                  <c:v>12.15</c:v>
                </c:pt>
                <c:pt idx="5">
                  <c:v>11.9</c:v>
                </c:pt>
                <c:pt idx="6">
                  <c:v>9.39</c:v>
                </c:pt>
                <c:pt idx="7">
                  <c:v>11.9</c:v>
                </c:pt>
                <c:pt idx="8">
                  <c:v>10.27</c:v>
                </c:pt>
                <c:pt idx="9">
                  <c:v>10.65</c:v>
                </c:pt>
                <c:pt idx="10">
                  <c:v>12.52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33216"/>
        <c:axId val="283338432"/>
      </c:lineChart>
      <c:catAx>
        <c:axId val="1370332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338432"/>
        <c:crosses val="autoZero"/>
        <c:auto val="1"/>
        <c:lblAlgn val="ctr"/>
        <c:lblOffset val="100"/>
        <c:noMultiLvlLbl val="0"/>
      </c:catAx>
      <c:valAx>
        <c:axId val="283338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7033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</c:v>
                </c:pt>
                <c:pt idx="1">
                  <c:v>0.38</c:v>
                </c:pt>
                <c:pt idx="2">
                  <c:v>1</c:v>
                </c:pt>
                <c:pt idx="3">
                  <c:v>0.75</c:v>
                </c:pt>
                <c:pt idx="4">
                  <c:v>0.5</c:v>
                </c:pt>
                <c:pt idx="5">
                  <c:v>0.63</c:v>
                </c:pt>
                <c:pt idx="6">
                  <c:v>0.38</c:v>
                </c:pt>
                <c:pt idx="7">
                  <c:v>0.63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0.38</c:v>
                </c:pt>
                <c:pt idx="1">
                  <c:v>0.63</c:v>
                </c:pt>
                <c:pt idx="2">
                  <c:v>0.88</c:v>
                </c:pt>
                <c:pt idx="3">
                  <c:v>0.38</c:v>
                </c:pt>
                <c:pt idx="4">
                  <c:v>0.75</c:v>
                </c:pt>
                <c:pt idx="5">
                  <c:v>0.5</c:v>
                </c:pt>
                <c:pt idx="6">
                  <c:v>0.13</c:v>
                </c:pt>
                <c:pt idx="7">
                  <c:v>0.25</c:v>
                </c:pt>
                <c:pt idx="8">
                  <c:v>0.63</c:v>
                </c:pt>
                <c:pt idx="9">
                  <c:v>0.63</c:v>
                </c:pt>
                <c:pt idx="10">
                  <c:v>1.1299999999999999</c:v>
                </c:pt>
                <c:pt idx="1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0.25</c:v>
                </c:pt>
                <c:pt idx="3">
                  <c:v>0.75</c:v>
                </c:pt>
                <c:pt idx="4">
                  <c:v>0.63</c:v>
                </c:pt>
                <c:pt idx="5">
                  <c:v>0.63</c:v>
                </c:pt>
                <c:pt idx="6">
                  <c:v>0.75</c:v>
                </c:pt>
                <c:pt idx="7">
                  <c:v>0.63</c:v>
                </c:pt>
                <c:pt idx="8">
                  <c:v>0.25</c:v>
                </c:pt>
                <c:pt idx="9">
                  <c:v>0.5</c:v>
                </c:pt>
                <c:pt idx="10">
                  <c:v>1.5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0.38</c:v>
                </c:pt>
                <c:pt idx="1">
                  <c:v>0.63</c:v>
                </c:pt>
                <c:pt idx="2">
                  <c:v>0.38</c:v>
                </c:pt>
                <c:pt idx="3">
                  <c:v>0.38</c:v>
                </c:pt>
                <c:pt idx="4">
                  <c:v>0.63</c:v>
                </c:pt>
                <c:pt idx="5">
                  <c:v>0.88</c:v>
                </c:pt>
                <c:pt idx="6">
                  <c:v>0.75</c:v>
                </c:pt>
                <c:pt idx="7">
                  <c:v>0.25</c:v>
                </c:pt>
                <c:pt idx="8">
                  <c:v>0.25</c:v>
                </c:pt>
                <c:pt idx="9">
                  <c:v>0.38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28736"/>
        <c:axId val="283340736"/>
      </c:lineChart>
      <c:catAx>
        <c:axId val="2758287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340736"/>
        <c:crosses val="autoZero"/>
        <c:auto val="1"/>
        <c:lblAlgn val="ctr"/>
        <c:lblOffset val="100"/>
        <c:noMultiLvlLbl val="0"/>
      </c:catAx>
      <c:valAx>
        <c:axId val="283340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5828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0.20961060135927662</c:v>
                </c:pt>
                <c:pt idx="1">
                  <c:v>0.51562668973721204</c:v>
                </c:pt>
                <c:pt idx="2">
                  <c:v>0.17084543011870792</c:v>
                </c:pt>
                <c:pt idx="3">
                  <c:v>4.8489738875810033E-2</c:v>
                </c:pt>
                <c:pt idx="4">
                  <c:v>3.8211977273294458E-2</c:v>
                </c:pt>
                <c:pt idx="5">
                  <c:v>5.698313798238098E-3</c:v>
                </c:pt>
                <c:pt idx="6">
                  <c:v>1.1517248837460798E-2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1572864"/>
        <c:axId val="278616832"/>
      </c:barChart>
      <c:catAx>
        <c:axId val="28157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8616832"/>
        <c:crosses val="autoZero"/>
        <c:auto val="1"/>
        <c:lblAlgn val="ctr"/>
        <c:lblOffset val="100"/>
        <c:noMultiLvlLbl val="0"/>
      </c:catAx>
      <c:valAx>
        <c:axId val="27861683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5728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21.42</c:v>
                </c:pt>
                <c:pt idx="1">
                  <c:v>20.04</c:v>
                </c:pt>
                <c:pt idx="2">
                  <c:v>22.17</c:v>
                </c:pt>
                <c:pt idx="3">
                  <c:v>23.55</c:v>
                </c:pt>
                <c:pt idx="4">
                  <c:v>22.67</c:v>
                </c:pt>
                <c:pt idx="5">
                  <c:v>30.43</c:v>
                </c:pt>
                <c:pt idx="6">
                  <c:v>28.18</c:v>
                </c:pt>
                <c:pt idx="7">
                  <c:v>23.92</c:v>
                </c:pt>
                <c:pt idx="8">
                  <c:v>24.55</c:v>
                </c:pt>
                <c:pt idx="9">
                  <c:v>22.67</c:v>
                </c:pt>
                <c:pt idx="10">
                  <c:v>22.67</c:v>
                </c:pt>
                <c:pt idx="11">
                  <c:v>22.17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21.92</c:v>
                </c:pt>
                <c:pt idx="1">
                  <c:v>23.8</c:v>
                </c:pt>
                <c:pt idx="2">
                  <c:v>26.55</c:v>
                </c:pt>
                <c:pt idx="3">
                  <c:v>12.15</c:v>
                </c:pt>
                <c:pt idx="4">
                  <c:v>14.28</c:v>
                </c:pt>
                <c:pt idx="5">
                  <c:v>22.54</c:v>
                </c:pt>
                <c:pt idx="6">
                  <c:v>22.42</c:v>
                </c:pt>
                <c:pt idx="7">
                  <c:v>25.17</c:v>
                </c:pt>
                <c:pt idx="8">
                  <c:v>25.8</c:v>
                </c:pt>
                <c:pt idx="9">
                  <c:v>21.54</c:v>
                </c:pt>
                <c:pt idx="10">
                  <c:v>20.16</c:v>
                </c:pt>
                <c:pt idx="11">
                  <c:v>21.79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19.54</c:v>
                </c:pt>
                <c:pt idx="1">
                  <c:v>19.91</c:v>
                </c:pt>
                <c:pt idx="2">
                  <c:v>21.04</c:v>
                </c:pt>
                <c:pt idx="3">
                  <c:v>22.29</c:v>
                </c:pt>
                <c:pt idx="4">
                  <c:v>28.68</c:v>
                </c:pt>
                <c:pt idx="5">
                  <c:v>22.67</c:v>
                </c:pt>
                <c:pt idx="6">
                  <c:v>22.17</c:v>
                </c:pt>
                <c:pt idx="7">
                  <c:v>25.8</c:v>
                </c:pt>
                <c:pt idx="8">
                  <c:v>22.04</c:v>
                </c:pt>
                <c:pt idx="9">
                  <c:v>24.17</c:v>
                </c:pt>
                <c:pt idx="10">
                  <c:v>22.29</c:v>
                </c:pt>
                <c:pt idx="11">
                  <c:v>27.18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20.29</c:v>
                </c:pt>
                <c:pt idx="1">
                  <c:v>18.04</c:v>
                </c:pt>
                <c:pt idx="2">
                  <c:v>23.92</c:v>
                </c:pt>
                <c:pt idx="3">
                  <c:v>27.05</c:v>
                </c:pt>
                <c:pt idx="4">
                  <c:v>28.93</c:v>
                </c:pt>
                <c:pt idx="5">
                  <c:v>28.93</c:v>
                </c:pt>
                <c:pt idx="6">
                  <c:v>23.55</c:v>
                </c:pt>
                <c:pt idx="7">
                  <c:v>22.54</c:v>
                </c:pt>
                <c:pt idx="8">
                  <c:v>21.79</c:v>
                </c:pt>
                <c:pt idx="9">
                  <c:v>25.42</c:v>
                </c:pt>
                <c:pt idx="10">
                  <c:v>21.54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21440"/>
        <c:axId val="283343040"/>
      </c:lineChart>
      <c:catAx>
        <c:axId val="2810214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343040"/>
        <c:crosses val="autoZero"/>
        <c:auto val="1"/>
        <c:lblAlgn val="ctr"/>
        <c:lblOffset val="100"/>
        <c:noMultiLvlLbl val="0"/>
      </c:catAx>
      <c:valAx>
        <c:axId val="283343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21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2</c:v>
                </c:pt>
                <c:pt idx="1">
                  <c:v>2.38</c:v>
                </c:pt>
                <c:pt idx="2">
                  <c:v>2.76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2.38</c:v>
                </c:pt>
                <c:pt idx="7">
                  <c:v>0.88</c:v>
                </c:pt>
                <c:pt idx="8">
                  <c:v>1.25</c:v>
                </c:pt>
                <c:pt idx="9">
                  <c:v>1.88</c:v>
                </c:pt>
                <c:pt idx="10">
                  <c:v>1.63</c:v>
                </c:pt>
                <c:pt idx="11">
                  <c:v>1.1299999999999999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0.88</c:v>
                </c:pt>
                <c:pt idx="1">
                  <c:v>1.75</c:v>
                </c:pt>
                <c:pt idx="2">
                  <c:v>1.88</c:v>
                </c:pt>
                <c:pt idx="3">
                  <c:v>1.25</c:v>
                </c:pt>
                <c:pt idx="4">
                  <c:v>2.25</c:v>
                </c:pt>
                <c:pt idx="5">
                  <c:v>1.88</c:v>
                </c:pt>
                <c:pt idx="6">
                  <c:v>1.88</c:v>
                </c:pt>
                <c:pt idx="7">
                  <c:v>2.63</c:v>
                </c:pt>
                <c:pt idx="8">
                  <c:v>2.38</c:v>
                </c:pt>
                <c:pt idx="9">
                  <c:v>2.76</c:v>
                </c:pt>
                <c:pt idx="10">
                  <c:v>2.88</c:v>
                </c:pt>
                <c:pt idx="11">
                  <c:v>1.1299999999999999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3.51</c:v>
                </c:pt>
                <c:pt idx="1">
                  <c:v>2</c:v>
                </c:pt>
                <c:pt idx="2">
                  <c:v>4.26</c:v>
                </c:pt>
                <c:pt idx="3">
                  <c:v>1.5</c:v>
                </c:pt>
                <c:pt idx="4">
                  <c:v>2.88</c:v>
                </c:pt>
                <c:pt idx="5">
                  <c:v>2.76</c:v>
                </c:pt>
                <c:pt idx="6">
                  <c:v>1.88</c:v>
                </c:pt>
                <c:pt idx="7">
                  <c:v>3.76</c:v>
                </c:pt>
                <c:pt idx="8">
                  <c:v>2.76</c:v>
                </c:pt>
                <c:pt idx="9">
                  <c:v>3.51</c:v>
                </c:pt>
                <c:pt idx="10">
                  <c:v>1.5</c:v>
                </c:pt>
                <c:pt idx="1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1.63</c:v>
                </c:pt>
                <c:pt idx="1">
                  <c:v>0.88</c:v>
                </c:pt>
                <c:pt idx="2">
                  <c:v>1.1299999999999999</c:v>
                </c:pt>
                <c:pt idx="3">
                  <c:v>1</c:v>
                </c:pt>
                <c:pt idx="4">
                  <c:v>1.63</c:v>
                </c:pt>
                <c:pt idx="5">
                  <c:v>1</c:v>
                </c:pt>
                <c:pt idx="6">
                  <c:v>0.5</c:v>
                </c:pt>
                <c:pt idx="7">
                  <c:v>1.25</c:v>
                </c:pt>
                <c:pt idx="8">
                  <c:v>1.1299999999999999</c:v>
                </c:pt>
                <c:pt idx="9">
                  <c:v>0.88</c:v>
                </c:pt>
                <c:pt idx="10">
                  <c:v>2.25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29760"/>
        <c:axId val="283771456"/>
      </c:lineChart>
      <c:catAx>
        <c:axId val="2758297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771456"/>
        <c:crosses val="autoZero"/>
        <c:auto val="1"/>
        <c:lblAlgn val="ctr"/>
        <c:lblOffset val="100"/>
        <c:noMultiLvlLbl val="0"/>
      </c:catAx>
      <c:valAx>
        <c:axId val="283771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5829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39.950000000000003</c:v>
                </c:pt>
                <c:pt idx="1">
                  <c:v>36.32</c:v>
                </c:pt>
                <c:pt idx="2">
                  <c:v>35.69</c:v>
                </c:pt>
                <c:pt idx="3">
                  <c:v>36.200000000000003</c:v>
                </c:pt>
                <c:pt idx="4">
                  <c:v>36.82</c:v>
                </c:pt>
                <c:pt idx="5">
                  <c:v>37.57</c:v>
                </c:pt>
                <c:pt idx="6">
                  <c:v>34.07</c:v>
                </c:pt>
                <c:pt idx="7">
                  <c:v>36.32</c:v>
                </c:pt>
                <c:pt idx="8">
                  <c:v>33.57</c:v>
                </c:pt>
                <c:pt idx="9">
                  <c:v>33.82</c:v>
                </c:pt>
                <c:pt idx="10">
                  <c:v>33.57</c:v>
                </c:pt>
                <c:pt idx="11">
                  <c:v>30.18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37.07</c:v>
                </c:pt>
                <c:pt idx="1">
                  <c:v>33.94</c:v>
                </c:pt>
                <c:pt idx="2">
                  <c:v>37.07</c:v>
                </c:pt>
                <c:pt idx="3">
                  <c:v>23.42</c:v>
                </c:pt>
                <c:pt idx="4">
                  <c:v>28.93</c:v>
                </c:pt>
                <c:pt idx="5">
                  <c:v>37.32</c:v>
                </c:pt>
                <c:pt idx="6">
                  <c:v>33.06</c:v>
                </c:pt>
                <c:pt idx="7">
                  <c:v>29.81</c:v>
                </c:pt>
                <c:pt idx="8">
                  <c:v>35.19</c:v>
                </c:pt>
                <c:pt idx="9">
                  <c:v>30.31</c:v>
                </c:pt>
                <c:pt idx="10">
                  <c:v>32.06</c:v>
                </c:pt>
                <c:pt idx="11">
                  <c:v>28.05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28.93</c:v>
                </c:pt>
                <c:pt idx="1">
                  <c:v>35.69</c:v>
                </c:pt>
                <c:pt idx="2">
                  <c:v>37.950000000000003</c:v>
                </c:pt>
                <c:pt idx="3">
                  <c:v>42.46</c:v>
                </c:pt>
                <c:pt idx="4">
                  <c:v>41.58</c:v>
                </c:pt>
                <c:pt idx="5">
                  <c:v>36.950000000000003</c:v>
                </c:pt>
                <c:pt idx="6">
                  <c:v>33.82</c:v>
                </c:pt>
                <c:pt idx="7">
                  <c:v>34.19</c:v>
                </c:pt>
                <c:pt idx="8">
                  <c:v>35.19</c:v>
                </c:pt>
                <c:pt idx="9">
                  <c:v>38.700000000000003</c:v>
                </c:pt>
                <c:pt idx="10">
                  <c:v>38.700000000000003</c:v>
                </c:pt>
                <c:pt idx="11">
                  <c:v>31.69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37.57</c:v>
                </c:pt>
                <c:pt idx="1">
                  <c:v>36.200000000000003</c:v>
                </c:pt>
                <c:pt idx="2">
                  <c:v>45.46</c:v>
                </c:pt>
                <c:pt idx="3">
                  <c:v>43.08</c:v>
                </c:pt>
                <c:pt idx="4">
                  <c:v>45.84</c:v>
                </c:pt>
                <c:pt idx="5">
                  <c:v>47.97</c:v>
                </c:pt>
                <c:pt idx="6">
                  <c:v>39.200000000000003</c:v>
                </c:pt>
                <c:pt idx="7">
                  <c:v>42.83</c:v>
                </c:pt>
                <c:pt idx="8">
                  <c:v>39.450000000000003</c:v>
                </c:pt>
                <c:pt idx="9">
                  <c:v>45.46</c:v>
                </c:pt>
                <c:pt idx="10">
                  <c:v>38.07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30784"/>
        <c:axId val="283773760"/>
      </c:lineChart>
      <c:catAx>
        <c:axId val="2758307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3773760"/>
        <c:crosses val="autoZero"/>
        <c:auto val="1"/>
        <c:lblAlgn val="ctr"/>
        <c:lblOffset val="100"/>
        <c:noMultiLvlLbl val="0"/>
      </c:catAx>
      <c:valAx>
        <c:axId val="28377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583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1.9970000000000002E-2</c:v>
                </c:pt>
                <c:pt idx="1">
                  <c:v>3.2521000000000001E-2</c:v>
                </c:pt>
                <c:pt idx="2">
                  <c:v>8.2114999999999994E-2</c:v>
                </c:pt>
                <c:pt idx="3">
                  <c:v>7.0439000000000002E-2</c:v>
                </c:pt>
                <c:pt idx="4">
                  <c:v>0.294763</c:v>
                </c:pt>
                <c:pt idx="5">
                  <c:v>0.30901800000000001</c:v>
                </c:pt>
                <c:pt idx="6">
                  <c:v>0.19117399999999996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9.2727224834380395E-2</c:v>
                </c:pt>
                <c:pt idx="1">
                  <c:v>5.8967824357606648E-2</c:v>
                </c:pt>
                <c:pt idx="2">
                  <c:v>0.10571667522752118</c:v>
                </c:pt>
                <c:pt idx="3">
                  <c:v>3.4526584745874327E-2</c:v>
                </c:pt>
                <c:pt idx="4">
                  <c:v>0.22677868215522806</c:v>
                </c:pt>
                <c:pt idx="5">
                  <c:v>0.48128300867938939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5831808"/>
        <c:axId val="283776640"/>
      </c:barChart>
      <c:catAx>
        <c:axId val="27583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3776640"/>
        <c:crosses val="autoZero"/>
        <c:auto val="1"/>
        <c:lblAlgn val="ctr"/>
        <c:lblOffset val="100"/>
        <c:noMultiLvlLbl val="0"/>
      </c:catAx>
      <c:valAx>
        <c:axId val="28377664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583180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0.9060000997522818</c:v>
                </c:pt>
                <c:pt idx="1">
                  <c:v>0.67676519975394434</c:v>
                </c:pt>
                <c:pt idx="2">
                  <c:v>0.47815009393339875</c:v>
                </c:pt>
                <c:pt idx="3">
                  <c:v>0.66087964887196793</c:v>
                </c:pt>
                <c:pt idx="4">
                  <c:v>7.4178290578396977E-2</c:v>
                </c:pt>
                <c:pt idx="5">
                  <c:v>0.11699695755540408</c:v>
                </c:pt>
                <c:pt idx="6">
                  <c:v>0.58693826996292542</c:v>
                </c:pt>
                <c:pt idx="7">
                  <c:v>0.88246271758466477</c:v>
                </c:pt>
                <c:pt idx="8">
                  <c:v>0.45042311592877687</c:v>
                </c:pt>
                <c:pt idx="9">
                  <c:v>0.37915426690385545</c:v>
                </c:pt>
                <c:pt idx="10">
                  <c:v>0.93237210926199932</c:v>
                </c:pt>
                <c:pt idx="11">
                  <c:v>0.61546326622221481</c:v>
                </c:pt>
                <c:pt idx="12">
                  <c:v>0.56133934063741708</c:v>
                </c:pt>
                <c:pt idx="13">
                  <c:v>0.28136377994646627</c:v>
                </c:pt>
                <c:pt idx="14">
                  <c:v>0.14977805117292059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1018880"/>
        <c:axId val="283778368"/>
      </c:barChart>
      <c:catAx>
        <c:axId val="281018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3778368"/>
        <c:crosses val="autoZero"/>
        <c:auto val="1"/>
        <c:lblAlgn val="ctr"/>
        <c:lblOffset val="100"/>
        <c:noMultiLvlLbl val="0"/>
      </c:catAx>
      <c:valAx>
        <c:axId val="28377836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01888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0.15725571642436376</c:v>
                </c:pt>
                <c:pt idx="1">
                  <c:v>1.7933414809094293E-2</c:v>
                </c:pt>
                <c:pt idx="2">
                  <c:v>0.50909479429869609</c:v>
                </c:pt>
                <c:pt idx="3">
                  <c:v>0.12860673949500023</c:v>
                </c:pt>
                <c:pt idx="4">
                  <c:v>1.3238561527945437E-2</c:v>
                </c:pt>
                <c:pt idx="5">
                  <c:v>0.16947583094029525</c:v>
                </c:pt>
                <c:pt idx="6">
                  <c:v>4.3949425046048802E-3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19904"/>
        <c:axId val="284066944"/>
      </c:barChart>
      <c:catAx>
        <c:axId val="28101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4066944"/>
        <c:crosses val="autoZero"/>
        <c:auto val="0"/>
        <c:lblAlgn val="ctr"/>
        <c:lblOffset val="100"/>
        <c:noMultiLvlLbl val="0"/>
      </c:catAx>
      <c:valAx>
        <c:axId val="2840669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01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317763</c:v>
                </c:pt>
                <c:pt idx="1">
                  <c:v>424041</c:v>
                </c:pt>
                <c:pt idx="2">
                  <c:v>637026</c:v>
                </c:pt>
                <c:pt idx="3">
                  <c:v>798447</c:v>
                </c:pt>
                <c:pt idx="4">
                  <c:v>800238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165723</c:v>
                </c:pt>
                <c:pt idx="1">
                  <c:v>216178</c:v>
                </c:pt>
                <c:pt idx="2">
                  <c:v>324758</c:v>
                </c:pt>
                <c:pt idx="3">
                  <c:v>405123</c:v>
                </c:pt>
                <c:pt idx="4">
                  <c:v>402631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152040</c:v>
                </c:pt>
                <c:pt idx="1">
                  <c:v>207863</c:v>
                </c:pt>
                <c:pt idx="2">
                  <c:v>312268</c:v>
                </c:pt>
                <c:pt idx="3">
                  <c:v>393324</c:v>
                </c:pt>
                <c:pt idx="4">
                  <c:v>397607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20416"/>
        <c:axId val="284069248"/>
      </c:lineChart>
      <c:catAx>
        <c:axId val="28102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4069248"/>
        <c:crosses val="autoZero"/>
        <c:auto val="1"/>
        <c:lblAlgn val="ctr"/>
        <c:lblOffset val="100"/>
        <c:noMultiLvlLbl val="0"/>
      </c:catAx>
      <c:valAx>
        <c:axId val="284069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02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56756</c:v>
                </c:pt>
                <c:pt idx="1">
                  <c:v>28194</c:v>
                </c:pt>
                <c:pt idx="2">
                  <c:v>193746</c:v>
                </c:pt>
                <c:pt idx="3">
                  <c:v>16765</c:v>
                </c:pt>
                <c:pt idx="4">
                  <c:v>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76481</c:v>
                </c:pt>
                <c:pt idx="1">
                  <c:v>24144</c:v>
                </c:pt>
                <c:pt idx="2">
                  <c:v>3296</c:v>
                </c:pt>
                <c:pt idx="3">
                  <c:v>10993</c:v>
                </c:pt>
                <c:pt idx="4">
                  <c:v>18753</c:v>
                </c:pt>
                <c:pt idx="5">
                  <c:v>4432</c:v>
                </c:pt>
                <c:pt idx="6">
                  <c:v>122348</c:v>
                </c:pt>
                <c:pt idx="7">
                  <c:v>4846</c:v>
                </c:pt>
                <c:pt idx="8">
                  <c:v>7949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9.0380448263435498E-2</c:v>
                </c:pt>
                <c:pt idx="1">
                  <c:v>0.66427511712040588</c:v>
                </c:pt>
                <c:pt idx="2">
                  <c:v>5.8911213138078053E-2</c:v>
                </c:pt>
                <c:pt idx="3">
                  <c:v>0.18643322147808059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75289</c:v>
                </c:pt>
                <c:pt idx="1">
                  <c:v>24738</c:v>
                </c:pt>
                <c:pt idx="2">
                  <c:v>3788</c:v>
                </c:pt>
                <c:pt idx="3">
                  <c:v>13268</c:v>
                </c:pt>
                <c:pt idx="4">
                  <c:v>20362</c:v>
                </c:pt>
                <c:pt idx="5">
                  <c:v>5927</c:v>
                </c:pt>
                <c:pt idx="6">
                  <c:v>125172</c:v>
                </c:pt>
                <c:pt idx="7">
                  <c:v>6122</c:v>
                </c:pt>
                <c:pt idx="8">
                  <c:v>11120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91108</c:v>
                </c:pt>
                <c:pt idx="1">
                  <c:v>12149</c:v>
                </c:pt>
                <c:pt idx="2">
                  <c:v>3207</c:v>
                </c:pt>
                <c:pt idx="3">
                  <c:v>8168</c:v>
                </c:pt>
                <c:pt idx="4">
                  <c:v>13624</c:v>
                </c:pt>
                <c:pt idx="5">
                  <c:v>8648</c:v>
                </c:pt>
                <c:pt idx="6">
                  <c:v>99011</c:v>
                </c:pt>
                <c:pt idx="7">
                  <c:v>6015</c:v>
                </c:pt>
                <c:pt idx="8">
                  <c:v>3953</c:v>
                </c:pt>
                <c:pt idx="9">
                  <c:v>9076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205204</c:v>
                </c:pt>
                <c:pt idx="1">
                  <c:v>94087</c:v>
                </c:pt>
                <c:pt idx="2">
                  <c:v>111117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634</c:v>
                </c:pt>
                <c:pt idx="1">
                  <c:v>285</c:v>
                </c:pt>
                <c:pt idx="2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20928"/>
        <c:axId val="284518080"/>
      </c:barChart>
      <c:catAx>
        <c:axId val="2810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4518080"/>
        <c:crosses val="autoZero"/>
        <c:auto val="1"/>
        <c:lblAlgn val="ctr"/>
        <c:lblOffset val="100"/>
        <c:noMultiLvlLbl val="0"/>
      </c:catAx>
      <c:valAx>
        <c:axId val="284518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20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2303</c:v>
                </c:pt>
                <c:pt idx="1">
                  <c:v>1355</c:v>
                </c:pt>
                <c:pt idx="2">
                  <c:v>948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8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96192"/>
        <c:axId val="284519808"/>
      </c:barChart>
      <c:catAx>
        <c:axId val="28109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4519808"/>
        <c:crosses val="autoZero"/>
        <c:auto val="1"/>
        <c:lblAlgn val="ctr"/>
        <c:lblOffset val="100"/>
        <c:noMultiLvlLbl val="0"/>
      </c:catAx>
      <c:valAx>
        <c:axId val="284519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96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308.89999999999998</c:v>
                </c:pt>
                <c:pt idx="1">
                  <c:v>322.08999999999997</c:v>
                </c:pt>
                <c:pt idx="2">
                  <c:v>326.05</c:v>
                </c:pt>
                <c:pt idx="3">
                  <c:v>340.31</c:v>
                </c:pt>
                <c:pt idx="4">
                  <c:v>377.42</c:v>
                </c:pt>
                <c:pt idx="5">
                  <c:v>489.03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96704"/>
        <c:axId val="284521536"/>
      </c:barChart>
      <c:catAx>
        <c:axId val="2810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4521536"/>
        <c:crosses val="autoZero"/>
        <c:auto val="1"/>
        <c:lblAlgn val="ctr"/>
        <c:lblOffset val="100"/>
        <c:noMultiLvlLbl val="0"/>
      </c:catAx>
      <c:valAx>
        <c:axId val="28452153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96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343.26</c:v>
                </c:pt>
                <c:pt idx="1">
                  <c:v>433.28</c:v>
                </c:pt>
                <c:pt idx="2">
                  <c:v>691.59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97216"/>
        <c:axId val="284523264"/>
      </c:barChart>
      <c:catAx>
        <c:axId val="28109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4523264"/>
        <c:crosses val="autoZero"/>
        <c:auto val="1"/>
        <c:lblAlgn val="ctr"/>
        <c:lblOffset val="100"/>
        <c:noMultiLvlLbl val="0"/>
      </c:catAx>
      <c:valAx>
        <c:axId val="284523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097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0.27669991669292765</c:v>
                </c:pt>
                <c:pt idx="1">
                  <c:v>5.0099999687988499E-2</c:v>
                </c:pt>
                <c:pt idx="2">
                  <c:v>8.3899894228099139E-2</c:v>
                </c:pt>
                <c:pt idx="3">
                  <c:v>4.7799850858499665E-2</c:v>
                </c:pt>
                <c:pt idx="4">
                  <c:v>2.2799928861376408E-2</c:v>
                </c:pt>
                <c:pt idx="5">
                  <c:v>9.4400017472644399E-2</c:v>
                </c:pt>
                <c:pt idx="6">
                  <c:v>7.3800081747014842E-2</c:v>
                </c:pt>
                <c:pt idx="7">
                  <c:v>4.7700007176264658E-2</c:v>
                </c:pt>
                <c:pt idx="8">
                  <c:v>4.3799863338959945E-2</c:v>
                </c:pt>
                <c:pt idx="9">
                  <c:v>1.819994321390573E-2</c:v>
                </c:pt>
                <c:pt idx="10">
                  <c:v>6.5001357250055389E-3</c:v>
                </c:pt>
                <c:pt idx="11">
                  <c:v>0.23430004898580661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8528"/>
        <c:axId val="281863872"/>
      </c:barChart>
      <c:catAx>
        <c:axId val="23003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86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86387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0038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749972</c:v>
                </c:pt>
                <c:pt idx="1">
                  <c:v>748359</c:v>
                </c:pt>
                <c:pt idx="2">
                  <c:v>740647</c:v>
                </c:pt>
                <c:pt idx="3">
                  <c:v>740152</c:v>
                </c:pt>
                <c:pt idx="4">
                  <c:v>737737</c:v>
                </c:pt>
                <c:pt idx="5">
                  <c:v>726568</c:v>
                </c:pt>
                <c:pt idx="6">
                  <c:v>690685</c:v>
                </c:pt>
                <c:pt idx="7">
                  <c:v>696427</c:v>
                </c:pt>
                <c:pt idx="8">
                  <c:v>694787</c:v>
                </c:pt>
                <c:pt idx="9">
                  <c:v>670513</c:v>
                </c:pt>
                <c:pt idx="10">
                  <c:v>671861</c:v>
                </c:pt>
                <c:pt idx="11">
                  <c:v>670489</c:v>
                </c:pt>
                <c:pt idx="12">
                  <c:v>674567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204006</c:v>
                </c:pt>
                <c:pt idx="1">
                  <c:v>203604</c:v>
                </c:pt>
                <c:pt idx="2">
                  <c:v>203032</c:v>
                </c:pt>
                <c:pt idx="3">
                  <c:v>203439</c:v>
                </c:pt>
                <c:pt idx="4">
                  <c:v>203276</c:v>
                </c:pt>
                <c:pt idx="5">
                  <c:v>205265</c:v>
                </c:pt>
                <c:pt idx="6">
                  <c:v>203044</c:v>
                </c:pt>
                <c:pt idx="7">
                  <c:v>205860</c:v>
                </c:pt>
                <c:pt idx="8">
                  <c:v>206247</c:v>
                </c:pt>
                <c:pt idx="9">
                  <c:v>208059</c:v>
                </c:pt>
                <c:pt idx="10">
                  <c:v>207105</c:v>
                </c:pt>
                <c:pt idx="11">
                  <c:v>208226</c:v>
                </c:pt>
                <c:pt idx="12">
                  <c:v>210936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532210</c:v>
                </c:pt>
                <c:pt idx="1">
                  <c:v>530358</c:v>
                </c:pt>
                <c:pt idx="2">
                  <c:v>527026</c:v>
                </c:pt>
                <c:pt idx="3">
                  <c:v>526516</c:v>
                </c:pt>
                <c:pt idx="4">
                  <c:v>524724</c:v>
                </c:pt>
                <c:pt idx="5">
                  <c:v>515107</c:v>
                </c:pt>
                <c:pt idx="6">
                  <c:v>484607</c:v>
                </c:pt>
                <c:pt idx="7">
                  <c:v>487684</c:v>
                </c:pt>
                <c:pt idx="8">
                  <c:v>484134</c:v>
                </c:pt>
                <c:pt idx="9">
                  <c:v>456632</c:v>
                </c:pt>
                <c:pt idx="10">
                  <c:v>457994</c:v>
                </c:pt>
                <c:pt idx="11">
                  <c:v>456317</c:v>
                </c:pt>
                <c:pt idx="12">
                  <c:v>458345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197948</c:v>
                </c:pt>
                <c:pt idx="1">
                  <c:v>199504</c:v>
                </c:pt>
                <c:pt idx="2">
                  <c:v>188124</c:v>
                </c:pt>
                <c:pt idx="3">
                  <c:v>189811</c:v>
                </c:pt>
                <c:pt idx="4">
                  <c:v>191381</c:v>
                </c:pt>
                <c:pt idx="5">
                  <c:v>195404</c:v>
                </c:pt>
                <c:pt idx="6">
                  <c:v>195707</c:v>
                </c:pt>
                <c:pt idx="7">
                  <c:v>200239</c:v>
                </c:pt>
                <c:pt idx="8">
                  <c:v>201016</c:v>
                </c:pt>
                <c:pt idx="9">
                  <c:v>201693</c:v>
                </c:pt>
                <c:pt idx="10">
                  <c:v>205431</c:v>
                </c:pt>
                <c:pt idx="11">
                  <c:v>206419</c:v>
                </c:pt>
                <c:pt idx="12">
                  <c:v>210518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56992"/>
        <c:axId val="281866176"/>
      </c:lineChart>
      <c:catAx>
        <c:axId val="259156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866176"/>
        <c:crosses val="autoZero"/>
        <c:auto val="1"/>
        <c:lblAlgn val="ctr"/>
        <c:lblOffset val="100"/>
        <c:noMultiLvlLbl val="0"/>
      </c:catAx>
      <c:valAx>
        <c:axId val="281866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56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1429447</c:v>
                </c:pt>
                <c:pt idx="1">
                  <c:v>1434890</c:v>
                </c:pt>
                <c:pt idx="2">
                  <c:v>1419477</c:v>
                </c:pt>
                <c:pt idx="3">
                  <c:v>1439734</c:v>
                </c:pt>
                <c:pt idx="4">
                  <c:v>1452694</c:v>
                </c:pt>
                <c:pt idx="5">
                  <c:v>1471786</c:v>
                </c:pt>
                <c:pt idx="6">
                  <c:v>1491009</c:v>
                </c:pt>
                <c:pt idx="7">
                  <c:v>1529955</c:v>
                </c:pt>
                <c:pt idx="8">
                  <c:v>1534041</c:v>
                </c:pt>
                <c:pt idx="9">
                  <c:v>1496426</c:v>
                </c:pt>
                <c:pt idx="10">
                  <c:v>1483281</c:v>
                </c:pt>
                <c:pt idx="11">
                  <c:v>1493457</c:v>
                </c:pt>
                <c:pt idx="12">
                  <c:v>1496113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447605</c:v>
                </c:pt>
                <c:pt idx="1">
                  <c:v>451889</c:v>
                </c:pt>
                <c:pt idx="2">
                  <c:v>463073</c:v>
                </c:pt>
                <c:pt idx="3">
                  <c:v>480195</c:v>
                </c:pt>
                <c:pt idx="4">
                  <c:v>491874</c:v>
                </c:pt>
                <c:pt idx="5">
                  <c:v>510667</c:v>
                </c:pt>
                <c:pt idx="6">
                  <c:v>524222</c:v>
                </c:pt>
                <c:pt idx="7">
                  <c:v>541908</c:v>
                </c:pt>
                <c:pt idx="8">
                  <c:v>550329</c:v>
                </c:pt>
                <c:pt idx="9">
                  <c:v>559981</c:v>
                </c:pt>
                <c:pt idx="10">
                  <c:v>542306</c:v>
                </c:pt>
                <c:pt idx="11">
                  <c:v>551774</c:v>
                </c:pt>
                <c:pt idx="12">
                  <c:v>542200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659346</c:v>
                </c:pt>
                <c:pt idx="1">
                  <c:v>657049</c:v>
                </c:pt>
                <c:pt idx="2">
                  <c:v>650691</c:v>
                </c:pt>
                <c:pt idx="3">
                  <c:v>649971</c:v>
                </c:pt>
                <c:pt idx="4">
                  <c:v>647483</c:v>
                </c:pt>
                <c:pt idx="5">
                  <c:v>639941</c:v>
                </c:pt>
                <c:pt idx="6">
                  <c:v>642937</c:v>
                </c:pt>
                <c:pt idx="7">
                  <c:v>653895</c:v>
                </c:pt>
                <c:pt idx="8">
                  <c:v>646959</c:v>
                </c:pt>
                <c:pt idx="9">
                  <c:v>598251</c:v>
                </c:pt>
                <c:pt idx="10">
                  <c:v>601262</c:v>
                </c:pt>
                <c:pt idx="11">
                  <c:v>600169</c:v>
                </c:pt>
                <c:pt idx="12">
                  <c:v>604997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269701</c:v>
                </c:pt>
                <c:pt idx="1">
                  <c:v>273088</c:v>
                </c:pt>
                <c:pt idx="2">
                  <c:v>252910</c:v>
                </c:pt>
                <c:pt idx="3">
                  <c:v>256501</c:v>
                </c:pt>
                <c:pt idx="4">
                  <c:v>260324</c:v>
                </c:pt>
                <c:pt idx="5">
                  <c:v>268990</c:v>
                </c:pt>
                <c:pt idx="6">
                  <c:v>271740</c:v>
                </c:pt>
                <c:pt idx="7">
                  <c:v>281453</c:v>
                </c:pt>
                <c:pt idx="8">
                  <c:v>283688</c:v>
                </c:pt>
                <c:pt idx="9">
                  <c:v>284505</c:v>
                </c:pt>
                <c:pt idx="10">
                  <c:v>286647</c:v>
                </c:pt>
                <c:pt idx="11">
                  <c:v>288841</c:v>
                </c:pt>
                <c:pt idx="12">
                  <c:v>296233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9760"/>
        <c:axId val="281868480"/>
      </c:lineChart>
      <c:catAx>
        <c:axId val="146869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868480"/>
        <c:crosses val="autoZero"/>
        <c:auto val="1"/>
        <c:lblAlgn val="ctr"/>
        <c:lblOffset val="100"/>
        <c:noMultiLvlLbl val="0"/>
      </c:catAx>
      <c:valAx>
        <c:axId val="28186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6869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37994708603</c:v>
                </c:pt>
                <c:pt idx="1">
                  <c:v>38746245839</c:v>
                </c:pt>
                <c:pt idx="2">
                  <c:v>38463961557</c:v>
                </c:pt>
                <c:pt idx="3">
                  <c:v>38952075690</c:v>
                </c:pt>
                <c:pt idx="4">
                  <c:v>37725136024</c:v>
                </c:pt>
                <c:pt idx="5">
                  <c:v>37819639632</c:v>
                </c:pt>
                <c:pt idx="6">
                  <c:v>37405968998</c:v>
                </c:pt>
                <c:pt idx="7">
                  <c:v>37863128656</c:v>
                </c:pt>
                <c:pt idx="8">
                  <c:v>38203539692</c:v>
                </c:pt>
                <c:pt idx="9">
                  <c:v>38119764939</c:v>
                </c:pt>
                <c:pt idx="10">
                  <c:v>38116312847</c:v>
                </c:pt>
                <c:pt idx="11">
                  <c:v>38440564588</c:v>
                </c:pt>
                <c:pt idx="12">
                  <c:v>39043644498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6772715931</c:v>
                </c:pt>
                <c:pt idx="1">
                  <c:v>6687536710</c:v>
                </c:pt>
                <c:pt idx="2">
                  <c:v>6667950697</c:v>
                </c:pt>
                <c:pt idx="3">
                  <c:v>6657066039</c:v>
                </c:pt>
                <c:pt idx="4">
                  <c:v>6570397338</c:v>
                </c:pt>
                <c:pt idx="5">
                  <c:v>6643959047</c:v>
                </c:pt>
                <c:pt idx="6">
                  <c:v>6631253333</c:v>
                </c:pt>
                <c:pt idx="7">
                  <c:v>6846548261</c:v>
                </c:pt>
                <c:pt idx="8">
                  <c:v>6891541012</c:v>
                </c:pt>
                <c:pt idx="9">
                  <c:v>6886070117</c:v>
                </c:pt>
                <c:pt idx="10">
                  <c:v>6714650014</c:v>
                </c:pt>
                <c:pt idx="11">
                  <c:v>6782340732</c:v>
                </c:pt>
                <c:pt idx="12">
                  <c:v>7134476020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1754781700</c:v>
                </c:pt>
                <c:pt idx="1">
                  <c:v>1765687265</c:v>
                </c:pt>
                <c:pt idx="2">
                  <c:v>1634188611</c:v>
                </c:pt>
                <c:pt idx="3">
                  <c:v>1769362184</c:v>
                </c:pt>
                <c:pt idx="4">
                  <c:v>1721899540</c:v>
                </c:pt>
                <c:pt idx="5">
                  <c:v>1696761292</c:v>
                </c:pt>
                <c:pt idx="6">
                  <c:v>1666757662</c:v>
                </c:pt>
                <c:pt idx="7">
                  <c:v>1672017633</c:v>
                </c:pt>
                <c:pt idx="8">
                  <c:v>1601176235</c:v>
                </c:pt>
                <c:pt idx="9">
                  <c:v>1576590445</c:v>
                </c:pt>
                <c:pt idx="10">
                  <c:v>1589694076</c:v>
                </c:pt>
                <c:pt idx="11">
                  <c:v>1870348370</c:v>
                </c:pt>
                <c:pt idx="12">
                  <c:v>2053828852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2254002743</c:v>
                </c:pt>
                <c:pt idx="1">
                  <c:v>2478384985</c:v>
                </c:pt>
                <c:pt idx="2">
                  <c:v>2286471057</c:v>
                </c:pt>
                <c:pt idx="3">
                  <c:v>2196393489</c:v>
                </c:pt>
                <c:pt idx="4">
                  <c:v>2207526327</c:v>
                </c:pt>
                <c:pt idx="5">
                  <c:v>2281483877</c:v>
                </c:pt>
                <c:pt idx="6">
                  <c:v>2214945226</c:v>
                </c:pt>
                <c:pt idx="7">
                  <c:v>2348456253</c:v>
                </c:pt>
                <c:pt idx="8">
                  <c:v>2380397114</c:v>
                </c:pt>
                <c:pt idx="9">
                  <c:v>2313578105</c:v>
                </c:pt>
                <c:pt idx="10">
                  <c:v>2355326135</c:v>
                </c:pt>
                <c:pt idx="11">
                  <c:v>2373069296</c:v>
                </c:pt>
                <c:pt idx="12">
                  <c:v>2414661122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77472"/>
        <c:axId val="279618112"/>
      </c:lineChart>
      <c:catAx>
        <c:axId val="2591774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618112"/>
        <c:crosses val="autoZero"/>
        <c:auto val="1"/>
        <c:lblAlgn val="ctr"/>
        <c:lblOffset val="100"/>
        <c:noMultiLvlLbl val="0"/>
      </c:catAx>
      <c:valAx>
        <c:axId val="279618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77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26580</c:v>
                </c:pt>
                <c:pt idx="1">
                  <c:v>27003</c:v>
                </c:pt>
                <c:pt idx="2">
                  <c:v>27097</c:v>
                </c:pt>
                <c:pt idx="3">
                  <c:v>27055</c:v>
                </c:pt>
                <c:pt idx="4">
                  <c:v>25969</c:v>
                </c:pt>
                <c:pt idx="5">
                  <c:v>25696</c:v>
                </c:pt>
                <c:pt idx="6">
                  <c:v>25088</c:v>
                </c:pt>
                <c:pt idx="7">
                  <c:v>24748</c:v>
                </c:pt>
                <c:pt idx="8">
                  <c:v>24904</c:v>
                </c:pt>
                <c:pt idx="9">
                  <c:v>25474</c:v>
                </c:pt>
                <c:pt idx="10">
                  <c:v>25697</c:v>
                </c:pt>
                <c:pt idx="11">
                  <c:v>25739</c:v>
                </c:pt>
                <c:pt idx="12">
                  <c:v>26097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15131</c:v>
                </c:pt>
                <c:pt idx="1">
                  <c:v>14799</c:v>
                </c:pt>
                <c:pt idx="2">
                  <c:v>14399</c:v>
                </c:pt>
                <c:pt idx="3">
                  <c:v>13863</c:v>
                </c:pt>
                <c:pt idx="4">
                  <c:v>13358</c:v>
                </c:pt>
                <c:pt idx="5">
                  <c:v>13010</c:v>
                </c:pt>
                <c:pt idx="6">
                  <c:v>12650</c:v>
                </c:pt>
                <c:pt idx="7">
                  <c:v>12634</c:v>
                </c:pt>
                <c:pt idx="8">
                  <c:v>12523</c:v>
                </c:pt>
                <c:pt idx="9">
                  <c:v>12297</c:v>
                </c:pt>
                <c:pt idx="10">
                  <c:v>12382</c:v>
                </c:pt>
                <c:pt idx="11">
                  <c:v>12292</c:v>
                </c:pt>
                <c:pt idx="12">
                  <c:v>13158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2661</c:v>
                </c:pt>
                <c:pt idx="1">
                  <c:v>2687</c:v>
                </c:pt>
                <c:pt idx="2">
                  <c:v>2511</c:v>
                </c:pt>
                <c:pt idx="3">
                  <c:v>2722</c:v>
                </c:pt>
                <c:pt idx="4">
                  <c:v>2659</c:v>
                </c:pt>
                <c:pt idx="5">
                  <c:v>2651</c:v>
                </c:pt>
                <c:pt idx="6">
                  <c:v>2592</c:v>
                </c:pt>
                <c:pt idx="7">
                  <c:v>2557</c:v>
                </c:pt>
                <c:pt idx="8">
                  <c:v>2475</c:v>
                </c:pt>
                <c:pt idx="9">
                  <c:v>2635</c:v>
                </c:pt>
                <c:pt idx="10">
                  <c:v>2644</c:v>
                </c:pt>
                <c:pt idx="11">
                  <c:v>3116</c:v>
                </c:pt>
                <c:pt idx="12">
                  <c:v>3395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8357</c:v>
                </c:pt>
                <c:pt idx="1">
                  <c:v>9075</c:v>
                </c:pt>
                <c:pt idx="2">
                  <c:v>9041</c:v>
                </c:pt>
                <c:pt idx="3">
                  <c:v>8563</c:v>
                </c:pt>
                <c:pt idx="4">
                  <c:v>8480</c:v>
                </c:pt>
                <c:pt idx="5">
                  <c:v>8482</c:v>
                </c:pt>
                <c:pt idx="6">
                  <c:v>8151</c:v>
                </c:pt>
                <c:pt idx="7">
                  <c:v>8344</c:v>
                </c:pt>
                <c:pt idx="8">
                  <c:v>8391</c:v>
                </c:pt>
                <c:pt idx="9">
                  <c:v>8132</c:v>
                </c:pt>
                <c:pt idx="10">
                  <c:v>8217</c:v>
                </c:pt>
                <c:pt idx="11">
                  <c:v>8216</c:v>
                </c:pt>
                <c:pt idx="12">
                  <c:v>8151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65664"/>
        <c:axId val="279620416"/>
      </c:lineChart>
      <c:catAx>
        <c:axId val="2300656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620416"/>
        <c:crosses val="autoZero"/>
        <c:auto val="1"/>
        <c:lblAlgn val="ctr"/>
        <c:lblOffset val="100"/>
        <c:noMultiLvlLbl val="0"/>
      </c:catAx>
      <c:valAx>
        <c:axId val="27962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06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6.4999999999999997E-3</c:v>
                </c:pt>
                <c:pt idx="1">
                  <c:v>6.7000000000000002E-3</c:v>
                </c:pt>
                <c:pt idx="2">
                  <c:v>6.6E-3</c:v>
                </c:pt>
                <c:pt idx="3">
                  <c:v>6.4000000000000003E-3</c:v>
                </c:pt>
                <c:pt idx="4">
                  <c:v>6.4000000000000003E-3</c:v>
                </c:pt>
                <c:pt idx="5">
                  <c:v>7.0000000000000001E-3</c:v>
                </c:pt>
                <c:pt idx="6">
                  <c:v>6.1999999999999998E-3</c:v>
                </c:pt>
                <c:pt idx="7">
                  <c:v>6.1999999999999998E-3</c:v>
                </c:pt>
                <c:pt idx="8">
                  <c:v>6.4999999999999997E-3</c:v>
                </c:pt>
                <c:pt idx="9">
                  <c:v>6.4999999999999997E-3</c:v>
                </c:pt>
                <c:pt idx="10">
                  <c:v>6.7999999999999996E-3</c:v>
                </c:pt>
                <c:pt idx="11">
                  <c:v>7.1000000000000004E-3</c:v>
                </c:pt>
                <c:pt idx="12">
                  <c:v>7.6E-3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3.3E-3</c:v>
                </c:pt>
                <c:pt idx="1">
                  <c:v>4.1000000000000003E-3</c:v>
                </c:pt>
                <c:pt idx="2">
                  <c:v>4.0000000000000001E-3</c:v>
                </c:pt>
                <c:pt idx="3">
                  <c:v>3.7000000000000002E-3</c:v>
                </c:pt>
                <c:pt idx="4">
                  <c:v>3.8999999999999998E-3</c:v>
                </c:pt>
                <c:pt idx="5">
                  <c:v>4.5999999999999999E-3</c:v>
                </c:pt>
                <c:pt idx="6">
                  <c:v>3.8E-3</c:v>
                </c:pt>
                <c:pt idx="7">
                  <c:v>4.0000000000000001E-3</c:v>
                </c:pt>
                <c:pt idx="8">
                  <c:v>3.8999999999999998E-3</c:v>
                </c:pt>
                <c:pt idx="9">
                  <c:v>4.3E-3</c:v>
                </c:pt>
                <c:pt idx="10">
                  <c:v>4.3E-3</c:v>
                </c:pt>
                <c:pt idx="11">
                  <c:v>5.0000000000000001E-3</c:v>
                </c:pt>
                <c:pt idx="12">
                  <c:v>5.0000000000000001E-3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2.7000000000000001E-3</c:v>
                </c:pt>
                <c:pt idx="2">
                  <c:v>2.3999999999999998E-3</c:v>
                </c:pt>
                <c:pt idx="3">
                  <c:v>2.3999999999999998E-3</c:v>
                </c:pt>
                <c:pt idx="4">
                  <c:v>2.2000000000000001E-3</c:v>
                </c:pt>
                <c:pt idx="5">
                  <c:v>2.3E-3</c:v>
                </c:pt>
                <c:pt idx="6">
                  <c:v>1.9E-3</c:v>
                </c:pt>
                <c:pt idx="7">
                  <c:v>1.9E-3</c:v>
                </c:pt>
                <c:pt idx="8">
                  <c:v>1.9E-3</c:v>
                </c:pt>
                <c:pt idx="9">
                  <c:v>1.6000000000000001E-3</c:v>
                </c:pt>
                <c:pt idx="10">
                  <c:v>1.9E-3</c:v>
                </c:pt>
                <c:pt idx="11">
                  <c:v>2.3E-3</c:v>
                </c:pt>
                <c:pt idx="12">
                  <c:v>2.2000000000000001E-3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1.8E-3</c:v>
                </c:pt>
                <c:pt idx="1">
                  <c:v>1.9E-3</c:v>
                </c:pt>
                <c:pt idx="2">
                  <c:v>1.9E-3</c:v>
                </c:pt>
                <c:pt idx="3">
                  <c:v>1.9E-3</c:v>
                </c:pt>
                <c:pt idx="4">
                  <c:v>2E-3</c:v>
                </c:pt>
                <c:pt idx="5">
                  <c:v>2.2000000000000001E-3</c:v>
                </c:pt>
                <c:pt idx="6">
                  <c:v>2.3E-3</c:v>
                </c:pt>
                <c:pt idx="7">
                  <c:v>2.3999999999999998E-3</c:v>
                </c:pt>
                <c:pt idx="8">
                  <c:v>2.7000000000000001E-3</c:v>
                </c:pt>
                <c:pt idx="9">
                  <c:v>2.8999999999999998E-3</c:v>
                </c:pt>
                <c:pt idx="10">
                  <c:v>3.0999999999999999E-3</c:v>
                </c:pt>
                <c:pt idx="11">
                  <c:v>3.2000000000000002E-3</c:v>
                </c:pt>
                <c:pt idx="12">
                  <c:v>3.2000000000000002E-3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57504"/>
        <c:axId val="279622720"/>
      </c:lineChart>
      <c:catAx>
        <c:axId val="2591575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9622720"/>
        <c:crosses val="autoZero"/>
        <c:auto val="1"/>
        <c:lblAlgn val="ctr"/>
        <c:lblOffset val="100"/>
        <c:noMultiLvlLbl val="0"/>
      </c:catAx>
      <c:valAx>
        <c:axId val="279622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57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3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3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5</v>
      </c>
      <c r="F16" s="115" t="s">
        <v>241</v>
      </c>
      <c r="G16" s="118">
        <v>13426</v>
      </c>
      <c r="H16" s="121">
        <f t="shared" ref="H16:H22" si="0">IF(SUM($B$70:$B$75)&gt;0,G16/SUM($B$70:$B$75,0))</f>
        <v>2.210346780460179E-2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56324</v>
      </c>
      <c r="H17" s="114">
        <f t="shared" si="0"/>
        <v>9.2727224834380395E-2</v>
      </c>
    </row>
    <row r="18" spans="1:8" ht="15.75" x14ac:dyDescent="0.25">
      <c r="A18" s="68"/>
      <c r="B18" s="69">
        <f>C18+D18</f>
        <v>2543</v>
      </c>
      <c r="C18" s="69">
        <v>16</v>
      </c>
      <c r="D18" s="69">
        <v>2527</v>
      </c>
      <c r="F18" s="26" t="s">
        <v>244</v>
      </c>
      <c r="G18" s="119">
        <v>35818</v>
      </c>
      <c r="H18" s="114">
        <f t="shared" si="0"/>
        <v>5.8967824357606648E-2</v>
      </c>
    </row>
    <row r="19" spans="1:8" x14ac:dyDescent="0.2">
      <c r="A19" s="70"/>
      <c r="F19" s="26" t="s">
        <v>245</v>
      </c>
      <c r="G19" s="119">
        <v>64214</v>
      </c>
      <c r="H19" s="114">
        <f t="shared" si="0"/>
        <v>0.10571667522752118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20972</v>
      </c>
      <c r="H20" s="114">
        <f t="shared" si="0"/>
        <v>3.4526584745874327E-2</v>
      </c>
    </row>
    <row r="21" spans="1:8" ht="15.75" x14ac:dyDescent="0.25">
      <c r="A21" s="14" t="s">
        <v>485</v>
      </c>
      <c r="B21" s="10"/>
      <c r="C21" s="10"/>
      <c r="D21" s="11">
        <v>800238</v>
      </c>
      <c r="F21" s="26" t="s">
        <v>247</v>
      </c>
      <c r="G21" s="119">
        <v>137749</v>
      </c>
      <c r="H21" s="114">
        <f t="shared" si="0"/>
        <v>0.22677868215522806</v>
      </c>
    </row>
    <row r="22" spans="1:8" ht="15.75" x14ac:dyDescent="0.25">
      <c r="A22" s="14" t="s">
        <v>486</v>
      </c>
      <c r="B22" s="10"/>
      <c r="C22" s="10"/>
      <c r="D22" s="12">
        <v>1.121E-3</v>
      </c>
      <c r="F22" s="26" t="s">
        <v>248</v>
      </c>
      <c r="G22" s="119">
        <v>292339</v>
      </c>
      <c r="H22" s="114">
        <f t="shared" si="0"/>
        <v>0.48128300867938939</v>
      </c>
    </row>
    <row r="23" spans="1:8" ht="15.75" x14ac:dyDescent="0.25">
      <c r="A23" s="9" t="s">
        <v>4</v>
      </c>
      <c r="B23" s="10"/>
      <c r="C23" s="10"/>
      <c r="D23" s="11">
        <v>240596</v>
      </c>
      <c r="F23" s="27" t="s">
        <v>249</v>
      </c>
      <c r="G23" s="117"/>
      <c r="H23" s="125">
        <v>10.34</v>
      </c>
    </row>
    <row r="24" spans="1:8" ht="15.75" x14ac:dyDescent="0.25">
      <c r="A24" s="14" t="s">
        <v>5</v>
      </c>
      <c r="B24" s="10"/>
      <c r="C24" s="10"/>
      <c r="D24" s="11">
        <v>240422</v>
      </c>
      <c r="F24" s="27" t="s">
        <v>250</v>
      </c>
      <c r="G24" s="117"/>
      <c r="H24" s="125">
        <v>10.4</v>
      </c>
    </row>
    <row r="25" spans="1:8" ht="15.75" x14ac:dyDescent="0.25">
      <c r="A25" s="9" t="s">
        <v>6</v>
      </c>
      <c r="B25" s="10"/>
      <c r="C25" s="10"/>
      <c r="D25" s="11">
        <v>434180</v>
      </c>
      <c r="F25" s="27" t="s">
        <v>251</v>
      </c>
      <c r="G25" s="117"/>
      <c r="H25" s="125">
        <v>10.28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6390.48</v>
      </c>
      <c r="F28" s="26" t="s">
        <v>252</v>
      </c>
      <c r="G28" s="119">
        <v>612970</v>
      </c>
      <c r="H28" s="114">
        <f t="shared" ref="H28:H34" si="1">IF($B$58&gt;0,G28/$B$58,0)</f>
        <v>0.76598461957567621</v>
      </c>
    </row>
    <row r="29" spans="1:8" ht="15.75" x14ac:dyDescent="0.25">
      <c r="A29" s="9" t="s">
        <v>10</v>
      </c>
      <c r="B29" s="16"/>
      <c r="C29" s="127">
        <v>4679.3100000000004</v>
      </c>
      <c r="F29" s="115" t="s">
        <v>254</v>
      </c>
      <c r="G29" s="118">
        <v>187268</v>
      </c>
      <c r="H29" s="121">
        <f t="shared" si="1"/>
        <v>0.23401538042432377</v>
      </c>
    </row>
    <row r="30" spans="1:8" ht="15.75" x14ac:dyDescent="0.25">
      <c r="A30" s="9" t="s">
        <v>69</v>
      </c>
      <c r="B30" s="16"/>
      <c r="C30" s="127">
        <v>1409.33</v>
      </c>
      <c r="F30" s="26" t="s">
        <v>255</v>
      </c>
      <c r="G30" s="119">
        <v>48172</v>
      </c>
      <c r="H30" s="114">
        <f t="shared" si="1"/>
        <v>6.0197091365318818E-2</v>
      </c>
    </row>
    <row r="31" spans="1:8" ht="15.75" x14ac:dyDescent="0.25">
      <c r="A31" s="9" t="s">
        <v>70</v>
      </c>
      <c r="B31" s="16"/>
      <c r="C31" s="127">
        <v>1826.21</v>
      </c>
      <c r="F31" s="26" t="s">
        <v>256</v>
      </c>
      <c r="G31" s="119">
        <v>73410</v>
      </c>
      <c r="H31" s="114">
        <f t="shared" si="1"/>
        <v>9.1735208775389321E-2</v>
      </c>
    </row>
    <row r="32" spans="1:8" ht="15.75" x14ac:dyDescent="0.25">
      <c r="A32" s="9" t="s">
        <v>11</v>
      </c>
      <c r="B32" s="16"/>
      <c r="C32" s="127">
        <v>2138.0300000000002</v>
      </c>
      <c r="F32" s="26" t="s">
        <v>257</v>
      </c>
      <c r="G32" s="119">
        <v>10296</v>
      </c>
      <c r="H32" s="114">
        <f t="shared" si="1"/>
        <v>1.2866172313736664E-2</v>
      </c>
    </row>
    <row r="33" spans="1:8" ht="15.75" x14ac:dyDescent="0.25">
      <c r="A33" s="9" t="s">
        <v>72</v>
      </c>
      <c r="B33" s="16"/>
      <c r="C33" s="127">
        <v>4321.1899999999996</v>
      </c>
      <c r="F33" s="26" t="s">
        <v>258</v>
      </c>
      <c r="G33" s="119">
        <v>21187</v>
      </c>
      <c r="H33" s="114">
        <f t="shared" si="1"/>
        <v>2.6475873427655273E-2</v>
      </c>
    </row>
    <row r="34" spans="1:8" ht="15.75" x14ac:dyDescent="0.25">
      <c r="A34" s="9" t="s">
        <v>239</v>
      </c>
      <c r="B34" s="16"/>
      <c r="C34" s="127">
        <v>3337.81</v>
      </c>
      <c r="F34" s="26" t="s">
        <v>259</v>
      </c>
      <c r="G34" s="119">
        <v>34203</v>
      </c>
      <c r="H34" s="114">
        <f t="shared" si="1"/>
        <v>4.2741034542223687E-2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1.9970000000000002E-2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3.2521000000000001E-2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8.2114999999999994E-2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7.0439000000000002E-2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0.294763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0.30901800000000001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0.19117399999999996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21.0609099861727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317763</v>
      </c>
      <c r="C54" s="22">
        <f>+B54-D54</f>
        <v>165723</v>
      </c>
      <c r="D54" s="22">
        <f>ROUND(B54/(E54+1),0)</f>
        <v>152040</v>
      </c>
      <c r="E54" s="122">
        <v>1.0900000000000001</v>
      </c>
      <c r="F54" s="20"/>
      <c r="I54" s="1"/>
    </row>
    <row r="55" spans="1:9" x14ac:dyDescent="0.2">
      <c r="A55" s="18">
        <v>2000</v>
      </c>
      <c r="B55" s="19">
        <v>424041</v>
      </c>
      <c r="C55" s="19">
        <f>+B55-D55</f>
        <v>216178</v>
      </c>
      <c r="D55" s="19">
        <f>ROUND(B55/(E55+1),0)</f>
        <v>207863</v>
      </c>
      <c r="E55" s="123">
        <v>1.04</v>
      </c>
      <c r="F55" s="24">
        <v>2.9273E-2</v>
      </c>
      <c r="I55" s="1"/>
    </row>
    <row r="56" spans="1:9" x14ac:dyDescent="0.2">
      <c r="A56" s="21">
        <v>2010</v>
      </c>
      <c r="B56" s="22">
        <v>637026</v>
      </c>
      <c r="C56" s="22">
        <f>+B56-D56</f>
        <v>324758</v>
      </c>
      <c r="D56" s="22">
        <f>ROUND(B56/(E56+1),0)</f>
        <v>312268</v>
      </c>
      <c r="E56" s="122">
        <v>1.04</v>
      </c>
      <c r="F56" s="23">
        <v>4.1537999999999999E-2</v>
      </c>
      <c r="I56" s="1"/>
    </row>
    <row r="57" spans="1:9" x14ac:dyDescent="0.2">
      <c r="A57" s="18">
        <v>2020</v>
      </c>
      <c r="B57" s="19">
        <v>798447</v>
      </c>
      <c r="C57" s="19">
        <f>+B57-D57</f>
        <v>405123</v>
      </c>
      <c r="D57" s="19">
        <f>ROUND(B57/(E57+1),0)</f>
        <v>393324</v>
      </c>
      <c r="E57" s="123">
        <v>1.03</v>
      </c>
      <c r="F57" s="24">
        <v>2.2842999999999999E-2</v>
      </c>
      <c r="I57" s="1"/>
    </row>
    <row r="58" spans="1:9" ht="15.75" x14ac:dyDescent="0.25">
      <c r="A58" s="90">
        <v>2022</v>
      </c>
      <c r="B58" s="91">
        <f>C58+D58</f>
        <v>800238</v>
      </c>
      <c r="C58" s="91">
        <v>402631</v>
      </c>
      <c r="D58" s="91">
        <v>397607</v>
      </c>
      <c r="E58" s="124">
        <v>1.0126355924317227</v>
      </c>
      <c r="F58" s="92">
        <v>1.121E-3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6.64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44.38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15.5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57.48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74346</v>
      </c>
      <c r="C68" s="34">
        <v>37608</v>
      </c>
      <c r="D68" s="35">
        <v>36738</v>
      </c>
      <c r="I68" s="1"/>
    </row>
    <row r="69" spans="1:9" ht="15.75" x14ac:dyDescent="0.25">
      <c r="A69" s="18" t="s">
        <v>23</v>
      </c>
      <c r="B69" s="11">
        <f t="shared" si="2"/>
        <v>118476</v>
      </c>
      <c r="C69" s="34">
        <v>62936</v>
      </c>
      <c r="D69" s="35">
        <v>55540</v>
      </c>
      <c r="I69" s="1"/>
    </row>
    <row r="70" spans="1:9" ht="15.75" x14ac:dyDescent="0.25">
      <c r="A70" s="18" t="s">
        <v>24</v>
      </c>
      <c r="B70" s="11">
        <f t="shared" si="2"/>
        <v>39519</v>
      </c>
      <c r="C70" s="34">
        <v>20526</v>
      </c>
      <c r="D70" s="35">
        <v>18993</v>
      </c>
      <c r="I70" s="1"/>
    </row>
    <row r="71" spans="1:9" ht="15.75" x14ac:dyDescent="0.25">
      <c r="A71" s="18" t="s">
        <v>25</v>
      </c>
      <c r="B71" s="11">
        <f t="shared" si="2"/>
        <v>91455</v>
      </c>
      <c r="C71" s="34">
        <v>46929</v>
      </c>
      <c r="D71" s="35">
        <v>44526</v>
      </c>
      <c r="I71" s="1"/>
    </row>
    <row r="72" spans="1:9" ht="15.75" x14ac:dyDescent="0.25">
      <c r="A72" s="36" t="s">
        <v>81</v>
      </c>
      <c r="B72" s="11">
        <f t="shared" si="2"/>
        <v>166654</v>
      </c>
      <c r="C72" s="34">
        <v>81785</v>
      </c>
      <c r="D72" s="35">
        <v>84869</v>
      </c>
      <c r="I72" s="1"/>
    </row>
    <row r="73" spans="1:9" ht="15.75" x14ac:dyDescent="0.25">
      <c r="A73" s="36" t="s">
        <v>82</v>
      </c>
      <c r="B73" s="11">
        <f>C73+D73</f>
        <v>129145</v>
      </c>
      <c r="C73" s="34">
        <v>61750</v>
      </c>
      <c r="D73" s="35">
        <v>67395</v>
      </c>
      <c r="I73" s="1"/>
    </row>
    <row r="74" spans="1:9" ht="15.75" x14ac:dyDescent="0.25">
      <c r="A74" s="36" t="s">
        <v>83</v>
      </c>
      <c r="B74" s="11">
        <f>C74+D74</f>
        <v>103322</v>
      </c>
      <c r="C74" s="34">
        <v>54210</v>
      </c>
      <c r="D74" s="35">
        <v>49112</v>
      </c>
      <c r="I74" s="1"/>
    </row>
    <row r="75" spans="1:9" ht="15.75" x14ac:dyDescent="0.25">
      <c r="A75" s="18" t="s">
        <v>26</v>
      </c>
      <c r="B75" s="11">
        <f t="shared" si="2"/>
        <v>77321</v>
      </c>
      <c r="C75" s="34">
        <v>36887</v>
      </c>
      <c r="D75" s="35">
        <v>40434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240596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3.33</v>
      </c>
      <c r="F95" s="130" t="s">
        <v>261</v>
      </c>
      <c r="G95" s="129"/>
      <c r="H95" s="11">
        <v>217980</v>
      </c>
      <c r="I95" s="12">
        <f>IF(AND($C$94&gt;0,$C$94&lt;&gt;"N/D")=TRUE,H95/$C$94,0)</f>
        <v>0.9060000997522818</v>
      </c>
    </row>
    <row r="96" spans="1:9" ht="15.75" x14ac:dyDescent="0.25">
      <c r="F96" s="130" t="s">
        <v>262</v>
      </c>
      <c r="G96" s="129"/>
      <c r="H96" s="11">
        <v>162827</v>
      </c>
      <c r="I96" s="12">
        <f t="shared" ref="I96:I109" si="3">IF(AND($C$94&gt;0,$C$94&lt;&gt;"N/D")=TRUE,H96/$C$94,0)</f>
        <v>0.67676519975394434</v>
      </c>
    </row>
    <row r="97" spans="1:9" ht="15.75" x14ac:dyDescent="0.25">
      <c r="F97" s="128" t="s">
        <v>265</v>
      </c>
      <c r="G97" s="129"/>
      <c r="H97" s="11">
        <v>115041</v>
      </c>
      <c r="I97" s="12">
        <f t="shared" si="3"/>
        <v>0.47815009393339875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159005</v>
      </c>
      <c r="I98" s="12">
        <f t="shared" si="3"/>
        <v>0.66087964887196793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17847</v>
      </c>
      <c r="I99" s="12">
        <f t="shared" si="3"/>
        <v>7.4178290578396977E-2</v>
      </c>
    </row>
    <row r="100" spans="1:9" ht="15.75" x14ac:dyDescent="0.25">
      <c r="A100" s="43" t="s">
        <v>31</v>
      </c>
      <c r="B100" s="11">
        <v>126596</v>
      </c>
      <c r="C100" s="12">
        <f>IF(AND($C$94&gt;0,$C$94&lt;&gt;"N/D")=TRUE,B100/$C$94,0)</f>
        <v>0.52617666129112706</v>
      </c>
      <c r="F100" s="128" t="s">
        <v>268</v>
      </c>
      <c r="G100" s="129"/>
      <c r="H100" s="11">
        <v>28149</v>
      </c>
      <c r="I100" s="12">
        <f t="shared" si="3"/>
        <v>0.11699695755540408</v>
      </c>
    </row>
    <row r="101" spans="1:9" ht="15.75" x14ac:dyDescent="0.25">
      <c r="A101" s="43" t="s">
        <v>32</v>
      </c>
      <c r="B101" s="11">
        <v>45375</v>
      </c>
      <c r="C101" s="12">
        <f>IF(AND($C$94&gt;0,$C$94&lt;&gt;"N/D")=TRUE,B101/$C$94,0)</f>
        <v>0.18859415784136063</v>
      </c>
      <c r="F101" s="128" t="s">
        <v>269</v>
      </c>
      <c r="G101" s="129"/>
      <c r="H101" s="11">
        <v>141215</v>
      </c>
      <c r="I101" s="12">
        <f t="shared" si="3"/>
        <v>0.58693826996292542</v>
      </c>
    </row>
    <row r="102" spans="1:9" ht="15.75" x14ac:dyDescent="0.25">
      <c r="A102" s="43" t="s">
        <v>33</v>
      </c>
      <c r="B102" s="11">
        <v>41872</v>
      </c>
      <c r="C102" s="12">
        <f>IF(AND($C$94&gt;0,$C$94&lt;&gt;"N/D")=TRUE,B102/$C$94,0)</f>
        <v>0.17403448103875377</v>
      </c>
      <c r="F102" s="128" t="s">
        <v>270</v>
      </c>
      <c r="G102" s="129"/>
      <c r="H102" s="11">
        <v>212317</v>
      </c>
      <c r="I102" s="12">
        <f t="shared" si="3"/>
        <v>0.88246271758466477</v>
      </c>
    </row>
    <row r="103" spans="1:9" ht="15.75" x14ac:dyDescent="0.25">
      <c r="A103" s="43" t="s">
        <v>34</v>
      </c>
      <c r="B103" s="11">
        <v>26753</v>
      </c>
      <c r="C103" s="12">
        <f>IF(AND($C$94&gt;0,$C$94&lt;&gt;"N/D")=TRUE,B103/$C$94,0)</f>
        <v>0.11119469982875858</v>
      </c>
      <c r="F103" s="128" t="s">
        <v>271</v>
      </c>
      <c r="G103" s="129"/>
      <c r="H103" s="11">
        <v>108370</v>
      </c>
      <c r="I103" s="12">
        <f t="shared" si="3"/>
        <v>0.45042311592877687</v>
      </c>
    </row>
    <row r="104" spans="1:9" ht="15.75" x14ac:dyDescent="0.25">
      <c r="F104" s="128" t="s">
        <v>272</v>
      </c>
      <c r="G104" s="129"/>
      <c r="H104" s="11">
        <v>91223</v>
      </c>
      <c r="I104" s="12">
        <f t="shared" si="3"/>
        <v>0.37915426690385545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224325</v>
      </c>
      <c r="I105" s="12">
        <f t="shared" si="3"/>
        <v>0.93237210926199932</v>
      </c>
    </row>
    <row r="106" spans="1:9" ht="15.75" x14ac:dyDescent="0.25">
      <c r="A106" s="40" t="s">
        <v>37</v>
      </c>
      <c r="B106" s="10"/>
      <c r="C106" s="16"/>
      <c r="D106" s="11">
        <v>240422</v>
      </c>
      <c r="F106" s="128" t="s">
        <v>264</v>
      </c>
      <c r="G106" s="129"/>
      <c r="H106" s="11">
        <v>148078</v>
      </c>
      <c r="I106" s="12">
        <f t="shared" si="3"/>
        <v>0.61546326622221481</v>
      </c>
    </row>
    <row r="107" spans="1:9" ht="15.75" x14ac:dyDescent="0.25">
      <c r="A107" s="44" t="s">
        <v>38</v>
      </c>
      <c r="B107" s="28"/>
      <c r="C107" s="45"/>
      <c r="D107" s="126">
        <v>32050.1</v>
      </c>
      <c r="F107" s="128" t="s">
        <v>274</v>
      </c>
      <c r="G107" s="129"/>
      <c r="H107" s="11">
        <v>135056</v>
      </c>
      <c r="I107" s="12">
        <f t="shared" si="3"/>
        <v>0.56133934063741708</v>
      </c>
    </row>
    <row r="108" spans="1:9" ht="15.75" x14ac:dyDescent="0.25">
      <c r="A108" s="26" t="s">
        <v>218</v>
      </c>
      <c r="B108" s="10"/>
      <c r="C108" s="16"/>
      <c r="D108" s="127">
        <v>9624.65</v>
      </c>
      <c r="F108" s="128" t="s">
        <v>275</v>
      </c>
      <c r="G108" s="129"/>
      <c r="H108" s="11">
        <v>67695</v>
      </c>
      <c r="I108" s="12">
        <f t="shared" si="3"/>
        <v>0.28136377994646627</v>
      </c>
    </row>
    <row r="109" spans="1:9" ht="15.75" x14ac:dyDescent="0.25">
      <c r="F109" s="128" t="s">
        <v>276</v>
      </c>
      <c r="G109" s="129"/>
      <c r="H109" s="11">
        <v>36036</v>
      </c>
      <c r="I109" s="12">
        <f t="shared" si="3"/>
        <v>0.14977805117292059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50395</v>
      </c>
      <c r="C112" s="12">
        <f>IF(AND($D$106&gt;0,$D$106&lt;&gt;"N/D")=TRUE,B112/$D$106,0)</f>
        <v>0.20961060135927662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123968</v>
      </c>
      <c r="C113" s="12">
        <f t="shared" ref="C113:C118" si="4">IF(AND($D$106&gt;0,$D$106&lt;&gt;"N/D")=TRUE,B113/$D$106,0)</f>
        <v>0.51562668973721204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41075</v>
      </c>
      <c r="C114" s="12">
        <f t="shared" si="4"/>
        <v>0.17084543011870792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11658</v>
      </c>
      <c r="C115" s="12">
        <f t="shared" si="4"/>
        <v>4.8489738875810033E-2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9187</v>
      </c>
      <c r="C116" s="12">
        <f t="shared" si="4"/>
        <v>3.8211977273294458E-2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1370</v>
      </c>
      <c r="C117" s="12">
        <f t="shared" si="4"/>
        <v>5.698313798238098E-3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2769</v>
      </c>
      <c r="C118" s="12">
        <f t="shared" si="4"/>
        <v>1.1517248837460798E-2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434180</v>
      </c>
      <c r="C135" s="133">
        <f>C136+C137</f>
        <v>1</v>
      </c>
      <c r="G135" s="49" t="s">
        <v>277</v>
      </c>
      <c r="H135" s="131">
        <f>SUM(H136:H138)</f>
        <v>212724</v>
      </c>
      <c r="I135" s="132">
        <f>SUM(I136:I138)</f>
        <v>0.99999999999999989</v>
      </c>
    </row>
    <row r="136" spans="1:9" ht="15.75" x14ac:dyDescent="0.25">
      <c r="A136" s="50" t="s">
        <v>75</v>
      </c>
      <c r="B136" s="11">
        <v>427338</v>
      </c>
      <c r="C136" s="24">
        <f>IF(AND($B$135&gt;0,$B$135&lt;&gt;"N/D")=TRUE,B136/$B$135,0)</f>
        <v>0.98424155880049746</v>
      </c>
      <c r="G136" s="50" t="s">
        <v>101</v>
      </c>
      <c r="H136" s="11">
        <v>99361</v>
      </c>
      <c r="I136" s="24">
        <f>IF(H135&gt;0,H136/$H$135,0)</f>
        <v>0.46708880991331492</v>
      </c>
    </row>
    <row r="137" spans="1:9" ht="15.75" x14ac:dyDescent="0.25">
      <c r="A137" s="50" t="s">
        <v>76</v>
      </c>
      <c r="B137" s="11">
        <v>6842</v>
      </c>
      <c r="C137" s="24">
        <f>IF(AND($B$135&gt;0,$B$135&lt;&gt;"N/D")=TRUE,B137/$B$135,0)</f>
        <v>1.575844119950251E-2</v>
      </c>
      <c r="G137" s="50" t="s">
        <v>278</v>
      </c>
      <c r="H137" s="11">
        <v>72988</v>
      </c>
      <c r="I137" s="24">
        <f>IF(H136&gt;0,H137/$H$135,0)</f>
        <v>0.34311126154077581</v>
      </c>
    </row>
    <row r="138" spans="1:9" ht="15.75" x14ac:dyDescent="0.25">
      <c r="G138" s="50" t="s">
        <v>279</v>
      </c>
      <c r="H138" s="11">
        <v>40375</v>
      </c>
      <c r="I138" s="24">
        <f>IF(H137&gt;0,H138/$H$135,0)</f>
        <v>0.18979992854590924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38623</v>
      </c>
      <c r="C141" s="24">
        <f t="shared" ref="C141:C146" si="6">IF(AND($B$136&gt;0,$B$136&lt;&gt;"N/D")=TRUE,B141/$B$136,0)</f>
        <v>9.0380448263435498E-2</v>
      </c>
      <c r="G141" s="26" t="s">
        <v>281</v>
      </c>
      <c r="H141" s="119">
        <v>125842</v>
      </c>
      <c r="I141" s="114">
        <f t="shared" ref="I141:I148" si="7">IF($B$58&gt;0,H141/$B$58,0)</f>
        <v>0.15725571642436376</v>
      </c>
    </row>
    <row r="142" spans="1:9" ht="15.75" x14ac:dyDescent="0.25">
      <c r="A142" s="43" t="s">
        <v>51</v>
      </c>
      <c r="B142" s="11">
        <v>283870</v>
      </c>
      <c r="C142" s="24">
        <f t="shared" si="6"/>
        <v>0.66427511712040588</v>
      </c>
      <c r="G142" s="116" t="s">
        <v>282</v>
      </c>
      <c r="H142" s="118">
        <f>SUM(H143:H148)</f>
        <v>674396</v>
      </c>
      <c r="I142" s="121">
        <f t="shared" si="7"/>
        <v>0.84274428357563624</v>
      </c>
    </row>
    <row r="143" spans="1:9" ht="15.75" x14ac:dyDescent="0.25">
      <c r="A143" s="43" t="s">
        <v>52</v>
      </c>
      <c r="B143" s="11">
        <v>25175</v>
      </c>
      <c r="C143" s="24">
        <f t="shared" si="6"/>
        <v>5.8911213138078053E-2</v>
      </c>
      <c r="G143" s="26" t="s">
        <v>288</v>
      </c>
      <c r="H143" s="119">
        <v>14351</v>
      </c>
      <c r="I143" s="114">
        <f t="shared" si="7"/>
        <v>1.7933414809094293E-2</v>
      </c>
    </row>
    <row r="144" spans="1:9" ht="15.75" x14ac:dyDescent="0.25">
      <c r="A144" s="43" t="s">
        <v>53</v>
      </c>
      <c r="B144" s="11">
        <v>79670</v>
      </c>
      <c r="C144" s="24">
        <f t="shared" si="6"/>
        <v>0.18643322147808059</v>
      </c>
      <c r="G144" s="26" t="s">
        <v>283</v>
      </c>
      <c r="H144" s="119">
        <v>407397</v>
      </c>
      <c r="I144" s="114">
        <f t="shared" si="7"/>
        <v>0.50909479429869609</v>
      </c>
    </row>
    <row r="145" spans="1:9" ht="15.75" x14ac:dyDescent="0.25">
      <c r="A145" s="25" t="s">
        <v>14</v>
      </c>
      <c r="B145" s="31">
        <v>252565</v>
      </c>
      <c r="C145" s="32">
        <f t="shared" si="6"/>
        <v>0.59101928684086136</v>
      </c>
      <c r="D145" s="52"/>
      <c r="G145" s="26" t="s">
        <v>284</v>
      </c>
      <c r="H145" s="119">
        <v>102916</v>
      </c>
      <c r="I145" s="114">
        <f t="shared" si="7"/>
        <v>0.12860673949500023</v>
      </c>
    </row>
    <row r="146" spans="1:9" ht="15.75" x14ac:dyDescent="0.25">
      <c r="A146" s="25" t="s">
        <v>15</v>
      </c>
      <c r="B146" s="31">
        <v>174773</v>
      </c>
      <c r="C146" s="32">
        <f t="shared" si="6"/>
        <v>0.40898071315913864</v>
      </c>
      <c r="G146" s="26" t="s">
        <v>285</v>
      </c>
      <c r="H146" s="119">
        <v>10594</v>
      </c>
      <c r="I146" s="114">
        <f t="shared" si="7"/>
        <v>1.3238561527945437E-2</v>
      </c>
    </row>
    <row r="147" spans="1:9" x14ac:dyDescent="0.2">
      <c r="G147" s="26" t="s">
        <v>286</v>
      </c>
      <c r="H147" s="119">
        <v>135621</v>
      </c>
      <c r="I147" s="114">
        <f t="shared" si="7"/>
        <v>0.16947583094029525</v>
      </c>
    </row>
    <row r="148" spans="1:9" x14ac:dyDescent="0.2">
      <c r="G148" s="26" t="s">
        <v>287</v>
      </c>
      <c r="H148" s="119">
        <v>3517</v>
      </c>
      <c r="I148" s="114">
        <f t="shared" si="7"/>
        <v>4.3949425046048802E-3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8868.26</v>
      </c>
      <c r="E162" s="24">
        <f>IF(AND($D$107&gt;0,$D$107&lt;&gt;"N/D")=TRUE,D162/$D$107,0)</f>
        <v>0.27669991669292765</v>
      </c>
    </row>
    <row r="163" spans="1:9" ht="15.75" x14ac:dyDescent="0.2">
      <c r="A163" s="56" t="s">
        <v>55</v>
      </c>
      <c r="B163" s="28"/>
      <c r="C163" s="45"/>
      <c r="D163" s="57">
        <v>1605.71</v>
      </c>
      <c r="E163" s="23">
        <f t="shared" ref="E163:E173" si="8">IF(AND($D$107&gt;0,$D$107&lt;&gt;"N/D")=TRUE,D163/$D$107,0)</f>
        <v>5.0099999687988499E-2</v>
      </c>
    </row>
    <row r="164" spans="1:9" ht="15.75" x14ac:dyDescent="0.2">
      <c r="A164" s="51" t="s">
        <v>56</v>
      </c>
      <c r="B164" s="10"/>
      <c r="C164" s="16"/>
      <c r="D164" s="55">
        <v>2689</v>
      </c>
      <c r="E164" s="24">
        <f t="shared" si="8"/>
        <v>8.3899894228099139E-2</v>
      </c>
    </row>
    <row r="165" spans="1:9" ht="15.75" x14ac:dyDescent="0.2">
      <c r="A165" s="56" t="s">
        <v>57</v>
      </c>
      <c r="B165" s="28"/>
      <c r="C165" s="45"/>
      <c r="D165" s="57">
        <v>1531.99</v>
      </c>
      <c r="E165" s="23">
        <f t="shared" si="8"/>
        <v>4.7799850858499665E-2</v>
      </c>
    </row>
    <row r="166" spans="1:9" ht="15.75" x14ac:dyDescent="0.2">
      <c r="A166" s="51" t="s">
        <v>58</v>
      </c>
      <c r="B166" s="10"/>
      <c r="C166" s="16"/>
      <c r="D166" s="55">
        <v>730.74</v>
      </c>
      <c r="E166" s="24">
        <f t="shared" si="8"/>
        <v>2.2799928861376408E-2</v>
      </c>
    </row>
    <row r="167" spans="1:9" ht="15.75" x14ac:dyDescent="0.2">
      <c r="A167" s="56" t="s">
        <v>59</v>
      </c>
      <c r="B167" s="28"/>
      <c r="C167" s="45"/>
      <c r="D167" s="57">
        <v>3025.53</v>
      </c>
      <c r="E167" s="23">
        <f t="shared" si="8"/>
        <v>9.4400017472644399E-2</v>
      </c>
    </row>
    <row r="168" spans="1:9" ht="15.75" x14ac:dyDescent="0.2">
      <c r="A168" s="51" t="s">
        <v>63</v>
      </c>
      <c r="B168" s="10"/>
      <c r="C168" s="16"/>
      <c r="D168" s="55">
        <v>2365.3000000000002</v>
      </c>
      <c r="E168" s="24">
        <f t="shared" si="8"/>
        <v>7.3800081747014842E-2</v>
      </c>
    </row>
    <row r="169" spans="1:9" ht="15.75" x14ac:dyDescent="0.2">
      <c r="A169" s="56" t="s">
        <v>64</v>
      </c>
      <c r="B169" s="28"/>
      <c r="C169" s="45"/>
      <c r="D169" s="57">
        <v>1528.79</v>
      </c>
      <c r="E169" s="23">
        <f t="shared" si="8"/>
        <v>4.7700007176264658E-2</v>
      </c>
    </row>
    <row r="170" spans="1:9" ht="15.75" x14ac:dyDescent="0.2">
      <c r="A170" s="51" t="s">
        <v>65</v>
      </c>
      <c r="B170" s="10"/>
      <c r="C170" s="16"/>
      <c r="D170" s="55">
        <v>1403.79</v>
      </c>
      <c r="E170" s="24">
        <f t="shared" si="8"/>
        <v>4.3799863338959945E-2</v>
      </c>
    </row>
    <row r="171" spans="1:9" ht="15.75" x14ac:dyDescent="0.2">
      <c r="A171" s="56" t="s">
        <v>66</v>
      </c>
      <c r="B171" s="28"/>
      <c r="C171" s="45"/>
      <c r="D171" s="57">
        <v>583.30999999999995</v>
      </c>
      <c r="E171" s="23">
        <f t="shared" si="8"/>
        <v>1.819994321390573E-2</v>
      </c>
    </row>
    <row r="172" spans="1:9" ht="15.75" x14ac:dyDescent="0.2">
      <c r="A172" s="51" t="s">
        <v>67</v>
      </c>
      <c r="B172" s="10"/>
      <c r="C172" s="16"/>
      <c r="D172" s="55">
        <v>208.33</v>
      </c>
      <c r="E172" s="24">
        <f t="shared" si="8"/>
        <v>6.5001357250055389E-3</v>
      </c>
    </row>
    <row r="173" spans="1:9" ht="15.75" x14ac:dyDescent="0.2">
      <c r="A173" s="56" t="s">
        <v>68</v>
      </c>
      <c r="B173" s="28"/>
      <c r="C173" s="45"/>
      <c r="D173" s="57">
        <v>7509.34</v>
      </c>
      <c r="E173" s="23">
        <f t="shared" si="8"/>
        <v>0.23430004898580661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33721</v>
      </c>
      <c r="E177" s="78">
        <v>51986</v>
      </c>
      <c r="F177" s="79">
        <v>4609</v>
      </c>
      <c r="G177" s="79">
        <v>1497736.3</v>
      </c>
      <c r="H177" s="80">
        <v>1.167</v>
      </c>
    </row>
    <row r="178" spans="1:8" x14ac:dyDescent="0.2">
      <c r="A178" s="214" t="s">
        <v>195</v>
      </c>
      <c r="B178" s="215"/>
      <c r="C178" s="216"/>
      <c r="D178" s="58">
        <v>662</v>
      </c>
      <c r="E178" s="58">
        <v>1841</v>
      </c>
      <c r="F178" s="59">
        <v>3115</v>
      </c>
      <c r="G178" s="59">
        <v>3639732.76</v>
      </c>
      <c r="H178" s="76">
        <v>3.8399999999999997E-2</v>
      </c>
    </row>
    <row r="179" spans="1:8" ht="15" customHeight="1" x14ac:dyDescent="0.2">
      <c r="A179" s="225" t="s">
        <v>196</v>
      </c>
      <c r="B179" s="226"/>
      <c r="C179" s="227"/>
      <c r="D179" s="60">
        <v>11</v>
      </c>
      <c r="E179" s="60">
        <v>846</v>
      </c>
      <c r="F179" s="61">
        <v>28965</v>
      </c>
      <c r="G179" s="61">
        <v>375077668.93000001</v>
      </c>
      <c r="H179" s="77">
        <v>0.20680000000000001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3094</v>
      </c>
      <c r="E181" s="60">
        <v>3670</v>
      </c>
      <c r="F181" s="61">
        <v>5312</v>
      </c>
      <c r="G181" s="61">
        <v>1592434.06</v>
      </c>
      <c r="H181" s="77">
        <v>0.81769999999999998</v>
      </c>
    </row>
    <row r="182" spans="1:8" ht="15" customHeight="1" x14ac:dyDescent="0.2">
      <c r="A182" s="214" t="s">
        <v>92</v>
      </c>
      <c r="B182" s="215"/>
      <c r="C182" s="216"/>
      <c r="D182" s="58">
        <v>221</v>
      </c>
      <c r="E182" s="58">
        <v>1381</v>
      </c>
      <c r="F182" s="59">
        <v>4520</v>
      </c>
      <c r="G182" s="59">
        <v>13984149.189999999</v>
      </c>
      <c r="H182" s="76">
        <v>0.39779999999999999</v>
      </c>
    </row>
    <row r="183" spans="1:8" ht="15" customHeight="1" x14ac:dyDescent="0.2">
      <c r="A183" s="225" t="s">
        <v>94</v>
      </c>
      <c r="B183" s="226"/>
      <c r="C183" s="227"/>
      <c r="D183" s="60">
        <v>988</v>
      </c>
      <c r="E183" s="60">
        <v>5072</v>
      </c>
      <c r="F183" s="61">
        <v>7231</v>
      </c>
      <c r="G183" s="61">
        <v>6616808.8300000001</v>
      </c>
      <c r="H183" s="77">
        <v>0.78400000000000003</v>
      </c>
    </row>
    <row r="184" spans="1:8" ht="15" customHeight="1" x14ac:dyDescent="0.2">
      <c r="A184" s="214" t="s">
        <v>95</v>
      </c>
      <c r="B184" s="215"/>
      <c r="C184" s="216"/>
      <c r="D184" s="58">
        <v>11897</v>
      </c>
      <c r="E184" s="58">
        <v>9970</v>
      </c>
      <c r="F184" s="59">
        <v>3321</v>
      </c>
      <c r="G184" s="59">
        <v>746729.49</v>
      </c>
      <c r="H184" s="76">
        <v>1.6285000000000001</v>
      </c>
    </row>
    <row r="185" spans="1:8" ht="15" customHeight="1" x14ac:dyDescent="0.2">
      <c r="A185" s="225" t="s">
        <v>199</v>
      </c>
      <c r="B185" s="226"/>
      <c r="C185" s="227"/>
      <c r="D185" s="60">
        <v>5324</v>
      </c>
      <c r="E185" s="60">
        <v>8538</v>
      </c>
      <c r="F185" s="61">
        <v>3144</v>
      </c>
      <c r="G185" s="61">
        <v>2158992.88</v>
      </c>
      <c r="H185" s="77">
        <v>1.5008999999999999</v>
      </c>
    </row>
    <row r="186" spans="1:8" ht="15" customHeight="1" x14ac:dyDescent="0.2">
      <c r="A186" s="214" t="s">
        <v>200</v>
      </c>
      <c r="B186" s="215"/>
      <c r="C186" s="216"/>
      <c r="D186" s="58">
        <v>626</v>
      </c>
      <c r="E186" s="58">
        <v>7086</v>
      </c>
      <c r="F186" s="59">
        <v>4954</v>
      </c>
      <c r="G186" s="59">
        <v>3115911.21</v>
      </c>
      <c r="H186" s="76">
        <v>1.1254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397</v>
      </c>
      <c r="E188" s="58">
        <v>2487</v>
      </c>
      <c r="F188" s="59">
        <v>2694</v>
      </c>
      <c r="G188" s="59">
        <v>1568091.66</v>
      </c>
      <c r="H188" s="76">
        <v>4.2690999999999999</v>
      </c>
    </row>
    <row r="189" spans="1:8" ht="15" customHeight="1" x14ac:dyDescent="0.2">
      <c r="A189" s="225" t="s">
        <v>202</v>
      </c>
      <c r="B189" s="226"/>
      <c r="C189" s="227"/>
      <c r="D189" s="60">
        <v>563</v>
      </c>
      <c r="E189" s="60">
        <v>1144</v>
      </c>
      <c r="F189" s="61">
        <v>2333</v>
      </c>
      <c r="G189" s="61">
        <v>1745605.41</v>
      </c>
      <c r="H189" s="77">
        <v>1.6298999999999999</v>
      </c>
    </row>
    <row r="190" spans="1:8" ht="15" customHeight="1" x14ac:dyDescent="0.2">
      <c r="A190" s="214" t="s">
        <v>203</v>
      </c>
      <c r="B190" s="215"/>
      <c r="C190" s="216"/>
      <c r="D190" s="58">
        <v>289</v>
      </c>
      <c r="E190" s="58">
        <v>787</v>
      </c>
      <c r="F190" s="59">
        <v>4737</v>
      </c>
      <c r="G190" s="59">
        <v>1058171.69</v>
      </c>
      <c r="H190" s="76">
        <v>2.1734</v>
      </c>
    </row>
    <row r="191" spans="1:8" ht="15" customHeight="1" x14ac:dyDescent="0.2">
      <c r="A191" s="225" t="s">
        <v>204</v>
      </c>
      <c r="B191" s="226"/>
      <c r="C191" s="227"/>
      <c r="D191" s="60">
        <v>64</v>
      </c>
      <c r="E191" s="60">
        <v>500</v>
      </c>
      <c r="F191" s="61">
        <v>5558</v>
      </c>
      <c r="G191" s="61">
        <v>4856706.24</v>
      </c>
      <c r="H191" s="77">
        <v>1.1276999999999999</v>
      </c>
    </row>
    <row r="192" spans="1:8" ht="15" customHeight="1" x14ac:dyDescent="0.2">
      <c r="A192" s="214" t="s">
        <v>205</v>
      </c>
      <c r="B192" s="215"/>
      <c r="C192" s="216"/>
      <c r="D192" s="58">
        <v>1005</v>
      </c>
      <c r="E192" s="58">
        <v>1046</v>
      </c>
      <c r="F192" s="59">
        <v>3553</v>
      </c>
      <c r="G192" s="59">
        <v>576513.17000000004</v>
      </c>
      <c r="H192" s="76">
        <v>1.1089</v>
      </c>
    </row>
    <row r="193" spans="1:9" ht="15" customHeight="1" x14ac:dyDescent="0.2">
      <c r="A193" s="225" t="s">
        <v>206</v>
      </c>
      <c r="B193" s="226"/>
      <c r="C193" s="227"/>
      <c r="D193" s="60">
        <v>1028</v>
      </c>
      <c r="E193" s="60">
        <v>1855</v>
      </c>
      <c r="F193" s="61">
        <v>2939</v>
      </c>
      <c r="G193" s="61">
        <v>504491.94</v>
      </c>
      <c r="H193" s="77">
        <v>1.9398</v>
      </c>
    </row>
    <row r="194" spans="1:9" ht="15" customHeight="1" x14ac:dyDescent="0.2">
      <c r="A194" s="214" t="s">
        <v>207</v>
      </c>
      <c r="B194" s="215"/>
      <c r="C194" s="216"/>
      <c r="D194" s="58">
        <v>1476</v>
      </c>
      <c r="E194" s="58">
        <v>2226</v>
      </c>
      <c r="F194" s="59">
        <v>2707</v>
      </c>
      <c r="G194" s="59">
        <v>582650.42000000004</v>
      </c>
      <c r="H194" s="76">
        <v>4.351</v>
      </c>
    </row>
    <row r="195" spans="1:9" ht="15" customHeight="1" x14ac:dyDescent="0.2">
      <c r="A195" s="225" t="s">
        <v>208</v>
      </c>
      <c r="B195" s="226"/>
      <c r="C195" s="227"/>
      <c r="D195" s="60">
        <v>334</v>
      </c>
      <c r="E195" s="60">
        <v>1486</v>
      </c>
      <c r="F195" s="61">
        <v>8699</v>
      </c>
      <c r="G195" s="61">
        <v>3575280.02</v>
      </c>
      <c r="H195" s="77">
        <v>0.2944</v>
      </c>
    </row>
    <row r="196" spans="1:9" ht="15" customHeight="1" x14ac:dyDescent="0.2">
      <c r="A196" s="214" t="s">
        <v>97</v>
      </c>
      <c r="B196" s="215"/>
      <c r="C196" s="216"/>
      <c r="D196" s="58">
        <v>5742</v>
      </c>
      <c r="E196" s="58">
        <v>2051</v>
      </c>
      <c r="F196" s="59">
        <v>3851</v>
      </c>
      <c r="G196" s="59">
        <v>298142.8</v>
      </c>
      <c r="H196" s="76">
        <v>0.96460000000000001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13309.94</v>
      </c>
      <c r="E205" s="182">
        <v>13745.91</v>
      </c>
      <c r="F205" s="182">
        <v>13627.74</v>
      </c>
      <c r="G205" s="182">
        <v>14125.93</v>
      </c>
      <c r="H205" s="182">
        <v>12744.16</v>
      </c>
      <c r="I205" s="182">
        <v>13083.17</v>
      </c>
    </row>
    <row r="206" spans="1:9" ht="15" customHeight="1" x14ac:dyDescent="0.2">
      <c r="A206" s="214" t="s">
        <v>383</v>
      </c>
      <c r="B206" s="215"/>
      <c r="C206" s="216"/>
      <c r="D206" s="183">
        <v>9475.32</v>
      </c>
      <c r="E206" s="183">
        <v>15014.52</v>
      </c>
      <c r="F206" s="183">
        <v>9956.9699999999993</v>
      </c>
      <c r="G206" s="183">
        <v>15996.7</v>
      </c>
      <c r="H206" s="183">
        <v>8233.9</v>
      </c>
      <c r="I206" s="183">
        <v>11683.54</v>
      </c>
    </row>
    <row r="207" spans="1:9" ht="15" customHeight="1" x14ac:dyDescent="0.2">
      <c r="A207" s="225" t="s">
        <v>384</v>
      </c>
      <c r="B207" s="226"/>
      <c r="C207" s="227"/>
      <c r="D207" s="184">
        <v>30128.84</v>
      </c>
      <c r="E207" s="184">
        <v>30128.84</v>
      </c>
      <c r="F207" s="184">
        <v>30958.13</v>
      </c>
      <c r="G207" s="184">
        <v>30958.13</v>
      </c>
      <c r="H207" s="184">
        <v>23952.53</v>
      </c>
      <c r="I207" s="184">
        <v>23952.53</v>
      </c>
    </row>
    <row r="208" spans="1:9" ht="15" customHeight="1" x14ac:dyDescent="0.2">
      <c r="A208" s="214" t="s">
        <v>385</v>
      </c>
      <c r="B208" s="215"/>
      <c r="C208" s="216"/>
      <c r="D208" s="183">
        <v>9936.33</v>
      </c>
      <c r="E208" s="183">
        <v>9938</v>
      </c>
      <c r="F208" s="183">
        <v>10567.43</v>
      </c>
      <c r="G208" s="183">
        <v>10569.72</v>
      </c>
      <c r="H208" s="183">
        <v>8814</v>
      </c>
      <c r="I208" s="183">
        <v>8814.7900000000009</v>
      </c>
    </row>
    <row r="209" spans="1:9" ht="15" customHeight="1" x14ac:dyDescent="0.2">
      <c r="A209" s="225" t="s">
        <v>386</v>
      </c>
      <c r="B209" s="226"/>
      <c r="C209" s="227"/>
      <c r="D209" s="184">
        <v>10733.18</v>
      </c>
      <c r="E209" s="184">
        <v>10733.18</v>
      </c>
      <c r="F209" s="184">
        <v>10690.84</v>
      </c>
      <c r="G209" s="184">
        <v>10690.84</v>
      </c>
      <c r="H209" s="184">
        <v>10970.65</v>
      </c>
      <c r="I209" s="184">
        <v>10970.65</v>
      </c>
    </row>
    <row r="210" spans="1:9" ht="15" customHeight="1" x14ac:dyDescent="0.2">
      <c r="A210" s="214" t="s">
        <v>387</v>
      </c>
      <c r="B210" s="215"/>
      <c r="C210" s="216"/>
      <c r="D210" s="183">
        <v>40273.06</v>
      </c>
      <c r="E210" s="183">
        <v>40273.06</v>
      </c>
      <c r="F210" s="183">
        <v>41323.660000000003</v>
      </c>
      <c r="G210" s="183">
        <v>41323.660000000003</v>
      </c>
      <c r="H210" s="183">
        <v>36098.410000000003</v>
      </c>
      <c r="I210" s="183">
        <v>36098.410000000003</v>
      </c>
    </row>
    <row r="211" spans="1:9" ht="15" customHeight="1" x14ac:dyDescent="0.2">
      <c r="A211" s="225" t="s">
        <v>388</v>
      </c>
      <c r="B211" s="226"/>
      <c r="C211" s="227"/>
      <c r="D211" s="184">
        <v>11987.07</v>
      </c>
      <c r="E211" s="184">
        <v>11987.07</v>
      </c>
      <c r="F211" s="184">
        <v>13061.96</v>
      </c>
      <c r="G211" s="184">
        <v>13061.96</v>
      </c>
      <c r="H211" s="184">
        <v>10778.6</v>
      </c>
      <c r="I211" s="184">
        <v>10778.6</v>
      </c>
    </row>
    <row r="212" spans="1:9" ht="15" customHeight="1" x14ac:dyDescent="0.2">
      <c r="A212" s="214" t="s">
        <v>389</v>
      </c>
      <c r="B212" s="215"/>
      <c r="C212" s="216"/>
      <c r="D212" s="183">
        <v>13180.1</v>
      </c>
      <c r="E212" s="183">
        <v>13180.1</v>
      </c>
      <c r="F212" s="183">
        <v>13096.63</v>
      </c>
      <c r="G212" s="183">
        <v>13096.63</v>
      </c>
      <c r="H212" s="183">
        <v>13404.2</v>
      </c>
      <c r="I212" s="183">
        <v>13404.2</v>
      </c>
    </row>
    <row r="213" spans="1:9" ht="15" customHeight="1" x14ac:dyDescent="0.2">
      <c r="A213" s="225" t="s">
        <v>390</v>
      </c>
      <c r="B213" s="226"/>
      <c r="C213" s="227"/>
      <c r="D213" s="184">
        <v>14274.45</v>
      </c>
      <c r="E213" s="184">
        <v>14288.13</v>
      </c>
      <c r="F213" s="184">
        <v>14838.71</v>
      </c>
      <c r="G213" s="184">
        <v>14852.79</v>
      </c>
      <c r="H213" s="184">
        <v>13516.16</v>
      </c>
      <c r="I213" s="184">
        <v>13529.29</v>
      </c>
    </row>
    <row r="214" spans="1:9" ht="15" customHeight="1" x14ac:dyDescent="0.2">
      <c r="A214" s="214" t="s">
        <v>391</v>
      </c>
      <c r="B214" s="215"/>
      <c r="C214" s="216"/>
      <c r="D214" s="183">
        <v>20941.21</v>
      </c>
      <c r="E214" s="183">
        <v>20941.21</v>
      </c>
      <c r="F214" s="183">
        <v>24766.71</v>
      </c>
      <c r="G214" s="183">
        <v>24766.71</v>
      </c>
      <c r="H214" s="183">
        <v>18609.62</v>
      </c>
      <c r="I214" s="183">
        <v>18609.62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218753</v>
      </c>
      <c r="E220" s="58">
        <v>150760</v>
      </c>
      <c r="F220" s="58">
        <v>140074</v>
      </c>
      <c r="G220" s="58">
        <v>92558</v>
      </c>
      <c r="H220" s="58">
        <v>78679</v>
      </c>
      <c r="I220" s="58">
        <v>58202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5</v>
      </c>
      <c r="E222" s="58">
        <v>3</v>
      </c>
      <c r="F222" s="58">
        <v>5</v>
      </c>
      <c r="G222" s="58">
        <v>3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6504</v>
      </c>
      <c r="E223" s="58">
        <v>3702</v>
      </c>
      <c r="F223" s="58">
        <v>4572</v>
      </c>
      <c r="G223" s="58">
        <v>2422</v>
      </c>
      <c r="H223" s="58">
        <v>1932</v>
      </c>
      <c r="I223" s="58">
        <v>1280</v>
      </c>
    </row>
    <row r="224" spans="1:9" ht="15" customHeight="1" x14ac:dyDescent="0.2">
      <c r="A224" s="208" t="s">
        <v>404</v>
      </c>
      <c r="B224" s="209"/>
      <c r="C224" s="209"/>
      <c r="D224" s="181">
        <v>67533</v>
      </c>
      <c r="E224" s="58">
        <v>42007</v>
      </c>
      <c r="F224" s="58">
        <v>42851</v>
      </c>
      <c r="G224" s="58">
        <v>25316</v>
      </c>
      <c r="H224" s="58">
        <v>24682</v>
      </c>
      <c r="I224" s="58">
        <v>16691</v>
      </c>
    </row>
    <row r="225" spans="1:9" ht="15" customHeight="1" x14ac:dyDescent="0.2">
      <c r="A225" s="208" t="s">
        <v>405</v>
      </c>
      <c r="B225" s="209"/>
      <c r="C225" s="209"/>
      <c r="D225" s="181">
        <v>65273</v>
      </c>
      <c r="E225" s="58">
        <v>45119</v>
      </c>
      <c r="F225" s="58">
        <v>40653</v>
      </c>
      <c r="G225" s="58">
        <v>27008</v>
      </c>
      <c r="H225" s="58">
        <v>24620</v>
      </c>
      <c r="I225" s="58">
        <v>18111</v>
      </c>
    </row>
    <row r="226" spans="1:9" ht="15" customHeight="1" x14ac:dyDescent="0.2">
      <c r="A226" s="208" t="s">
        <v>406</v>
      </c>
      <c r="B226" s="209"/>
      <c r="C226" s="209"/>
      <c r="D226" s="181">
        <v>47402</v>
      </c>
      <c r="E226" s="58">
        <v>35080</v>
      </c>
      <c r="F226" s="58">
        <v>29951</v>
      </c>
      <c r="G226" s="58">
        <v>21311</v>
      </c>
      <c r="H226" s="58">
        <v>17451</v>
      </c>
      <c r="I226" s="58">
        <v>13769</v>
      </c>
    </row>
    <row r="227" spans="1:9" ht="15" customHeight="1" x14ac:dyDescent="0.2">
      <c r="A227" s="208" t="s">
        <v>407</v>
      </c>
      <c r="B227" s="209"/>
      <c r="C227" s="209"/>
      <c r="D227" s="181">
        <v>26115</v>
      </c>
      <c r="E227" s="58">
        <v>20255</v>
      </c>
      <c r="F227" s="58">
        <v>17634</v>
      </c>
      <c r="G227" s="58">
        <v>13183</v>
      </c>
      <c r="H227" s="58">
        <v>8481</v>
      </c>
      <c r="I227" s="58">
        <v>7072</v>
      </c>
    </row>
    <row r="228" spans="1:9" ht="15" customHeight="1" x14ac:dyDescent="0.2">
      <c r="A228" s="208" t="s">
        <v>408</v>
      </c>
      <c r="B228" s="209"/>
      <c r="C228" s="209"/>
      <c r="D228" s="181">
        <v>5317</v>
      </c>
      <c r="E228" s="58">
        <v>4133</v>
      </c>
      <c r="F228" s="58">
        <v>3925</v>
      </c>
      <c r="G228" s="58">
        <v>2955</v>
      </c>
      <c r="H228" s="58">
        <v>1392</v>
      </c>
      <c r="I228" s="58">
        <v>1178</v>
      </c>
    </row>
    <row r="229" spans="1:9" ht="15" customHeight="1" x14ac:dyDescent="0.2">
      <c r="A229" s="208" t="s">
        <v>409</v>
      </c>
      <c r="B229" s="209"/>
      <c r="C229" s="209"/>
      <c r="D229" s="181">
        <v>604</v>
      </c>
      <c r="E229" s="58">
        <v>461</v>
      </c>
      <c r="F229" s="58">
        <v>483</v>
      </c>
      <c r="G229" s="58">
        <v>360</v>
      </c>
      <c r="H229" s="58">
        <v>121</v>
      </c>
      <c r="I229" s="58">
        <v>101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106</v>
      </c>
      <c r="E231" s="58">
        <v>91</v>
      </c>
      <c r="F231" s="58">
        <v>64</v>
      </c>
      <c r="G231" s="58">
        <v>53</v>
      </c>
      <c r="H231" s="58">
        <v>42</v>
      </c>
      <c r="I231" s="58">
        <v>38</v>
      </c>
    </row>
    <row r="232" spans="1:9" ht="15" customHeight="1" x14ac:dyDescent="0.2">
      <c r="A232" s="208" t="s">
        <v>412</v>
      </c>
      <c r="B232" s="209"/>
      <c r="C232" s="209"/>
      <c r="D232" s="181">
        <v>129356</v>
      </c>
      <c r="E232" s="58">
        <v>87879</v>
      </c>
      <c r="F232" s="58">
        <v>81180</v>
      </c>
      <c r="G232" s="58">
        <v>52352</v>
      </c>
      <c r="H232" s="58">
        <v>48176</v>
      </c>
      <c r="I232" s="58">
        <v>35527</v>
      </c>
    </row>
    <row r="233" spans="1:9" ht="15" customHeight="1" x14ac:dyDescent="0.2">
      <c r="A233" s="208" t="s">
        <v>413</v>
      </c>
      <c r="B233" s="209"/>
      <c r="C233" s="209"/>
      <c r="D233" s="181">
        <v>64272</v>
      </c>
      <c r="E233" s="58">
        <v>43417</v>
      </c>
      <c r="F233" s="58">
        <v>41838</v>
      </c>
      <c r="G233" s="58">
        <v>27123</v>
      </c>
      <c r="H233" s="58">
        <v>22434</v>
      </c>
      <c r="I233" s="58">
        <v>16294</v>
      </c>
    </row>
    <row r="234" spans="1:9" ht="15" customHeight="1" x14ac:dyDescent="0.2">
      <c r="A234" s="208" t="s">
        <v>414</v>
      </c>
      <c r="B234" s="209"/>
      <c r="C234" s="209"/>
      <c r="D234" s="181">
        <v>17848</v>
      </c>
      <c r="E234" s="58">
        <v>13373</v>
      </c>
      <c r="F234" s="58">
        <v>11883</v>
      </c>
      <c r="G234" s="58">
        <v>8804</v>
      </c>
      <c r="H234" s="58">
        <v>5965</v>
      </c>
      <c r="I234" s="58">
        <v>4569</v>
      </c>
    </row>
    <row r="235" spans="1:9" ht="15" customHeight="1" x14ac:dyDescent="0.2">
      <c r="A235" s="208" t="s">
        <v>415</v>
      </c>
      <c r="B235" s="209"/>
      <c r="C235" s="209"/>
      <c r="D235" s="181">
        <v>6994</v>
      </c>
      <c r="E235" s="58">
        <v>5823</v>
      </c>
      <c r="F235" s="58">
        <v>4985</v>
      </c>
      <c r="G235" s="58">
        <v>4102</v>
      </c>
      <c r="H235" s="58">
        <v>2009</v>
      </c>
      <c r="I235" s="58">
        <v>1721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177</v>
      </c>
      <c r="E238" s="58">
        <v>177</v>
      </c>
      <c r="F238" s="58">
        <v>124</v>
      </c>
      <c r="G238" s="58">
        <v>124</v>
      </c>
      <c r="H238" s="58">
        <v>53</v>
      </c>
      <c r="I238" s="58">
        <v>53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4148</v>
      </c>
      <c r="E240" s="58">
        <v>3773</v>
      </c>
      <c r="F240" s="58">
        <v>2274</v>
      </c>
      <c r="G240" s="58">
        <v>2026</v>
      </c>
      <c r="H240" s="58">
        <v>1874</v>
      </c>
      <c r="I240" s="58">
        <v>1747</v>
      </c>
    </row>
    <row r="241" spans="1:9" ht="15" customHeight="1" x14ac:dyDescent="0.2">
      <c r="A241" s="208" t="s">
        <v>421</v>
      </c>
      <c r="B241" s="209"/>
      <c r="C241" s="209"/>
      <c r="D241" s="181">
        <v>17231</v>
      </c>
      <c r="E241" s="58">
        <v>15027</v>
      </c>
      <c r="F241" s="58">
        <v>9880</v>
      </c>
      <c r="G241" s="58">
        <v>8316</v>
      </c>
      <c r="H241" s="58">
        <v>7351</v>
      </c>
      <c r="I241" s="58">
        <v>6711</v>
      </c>
    </row>
    <row r="242" spans="1:9" ht="15" customHeight="1" x14ac:dyDescent="0.2">
      <c r="A242" s="208" t="s">
        <v>422</v>
      </c>
      <c r="B242" s="209"/>
      <c r="C242" s="209"/>
      <c r="D242" s="181">
        <v>63018</v>
      </c>
      <c r="E242" s="58">
        <v>50727</v>
      </c>
      <c r="F242" s="58">
        <v>39875</v>
      </c>
      <c r="G242" s="58">
        <v>30463</v>
      </c>
      <c r="H242" s="58">
        <v>23143</v>
      </c>
      <c r="I242" s="58">
        <v>20264</v>
      </c>
    </row>
    <row r="243" spans="1:9" ht="15" customHeight="1" x14ac:dyDescent="0.2">
      <c r="A243" s="208" t="s">
        <v>423</v>
      </c>
      <c r="B243" s="209"/>
      <c r="C243" s="209"/>
      <c r="D243" s="181">
        <v>60656</v>
      </c>
      <c r="E243" s="58">
        <v>42990</v>
      </c>
      <c r="F243" s="58">
        <v>42288</v>
      </c>
      <c r="G243" s="58">
        <v>28858</v>
      </c>
      <c r="H243" s="58">
        <v>18368</v>
      </c>
      <c r="I243" s="58">
        <v>14132</v>
      </c>
    </row>
    <row r="244" spans="1:9" ht="15" customHeight="1" x14ac:dyDescent="0.2">
      <c r="A244" s="208" t="s">
        <v>424</v>
      </c>
      <c r="B244" s="209"/>
      <c r="C244" s="209"/>
      <c r="D244" s="181">
        <v>23581</v>
      </c>
      <c r="E244" s="58">
        <v>11623</v>
      </c>
      <c r="F244" s="58">
        <v>15469</v>
      </c>
      <c r="G244" s="58">
        <v>7416</v>
      </c>
      <c r="H244" s="58">
        <v>8112</v>
      </c>
      <c r="I244" s="58">
        <v>4207</v>
      </c>
    </row>
    <row r="245" spans="1:9" ht="15" customHeight="1" x14ac:dyDescent="0.2">
      <c r="A245" s="208" t="s">
        <v>425</v>
      </c>
      <c r="B245" s="209"/>
      <c r="C245" s="209"/>
      <c r="D245" s="181">
        <v>25111</v>
      </c>
      <c r="E245" s="58">
        <v>13576</v>
      </c>
      <c r="F245" s="58">
        <v>15749</v>
      </c>
      <c r="G245" s="58">
        <v>8408</v>
      </c>
      <c r="H245" s="58">
        <v>9362</v>
      </c>
      <c r="I245" s="58">
        <v>5168</v>
      </c>
    </row>
    <row r="246" spans="1:9" ht="15" customHeight="1" x14ac:dyDescent="0.2">
      <c r="A246" s="208" t="s">
        <v>426</v>
      </c>
      <c r="B246" s="209"/>
      <c r="C246" s="209"/>
      <c r="D246" s="181">
        <v>25008</v>
      </c>
      <c r="E246" s="58">
        <v>13044</v>
      </c>
      <c r="F246" s="58">
        <v>14539</v>
      </c>
      <c r="G246" s="58">
        <v>7071</v>
      </c>
      <c r="H246" s="58">
        <v>10469</v>
      </c>
      <c r="I246" s="58">
        <v>5973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20567</v>
      </c>
      <c r="E248" s="58">
        <v>6933</v>
      </c>
      <c r="F248" s="58">
        <v>2274</v>
      </c>
      <c r="G248" s="58">
        <v>2026</v>
      </c>
      <c r="H248" s="58">
        <v>5749</v>
      </c>
      <c r="I248" s="58">
        <v>1648</v>
      </c>
    </row>
    <row r="249" spans="1:9" ht="15" customHeight="1" x14ac:dyDescent="0.2">
      <c r="A249" s="208" t="s">
        <v>429</v>
      </c>
      <c r="B249" s="209"/>
      <c r="C249" s="209"/>
      <c r="D249" s="181">
        <v>3641</v>
      </c>
      <c r="E249" s="58">
        <v>2961</v>
      </c>
      <c r="F249" s="58">
        <v>9880</v>
      </c>
      <c r="G249" s="58">
        <v>8316</v>
      </c>
      <c r="H249" s="58">
        <v>431</v>
      </c>
      <c r="I249" s="58">
        <v>376</v>
      </c>
    </row>
    <row r="250" spans="1:9" ht="15" customHeight="1" x14ac:dyDescent="0.2">
      <c r="A250" s="208" t="s">
        <v>430</v>
      </c>
      <c r="B250" s="209"/>
      <c r="C250" s="209"/>
      <c r="D250" s="181">
        <v>8563</v>
      </c>
      <c r="E250" s="58">
        <v>7001</v>
      </c>
      <c r="F250" s="58">
        <v>39875</v>
      </c>
      <c r="G250" s="58">
        <v>30463</v>
      </c>
      <c r="H250" s="58">
        <v>3082</v>
      </c>
      <c r="I250" s="58">
        <v>2563</v>
      </c>
    </row>
    <row r="251" spans="1:9" ht="15" customHeight="1" x14ac:dyDescent="0.2">
      <c r="A251" s="208" t="s">
        <v>431</v>
      </c>
      <c r="B251" s="209"/>
      <c r="C251" s="209"/>
      <c r="D251" s="181">
        <v>44004</v>
      </c>
      <c r="E251" s="58">
        <v>23204</v>
      </c>
      <c r="F251" s="58">
        <v>42288</v>
      </c>
      <c r="G251" s="58">
        <v>28858</v>
      </c>
      <c r="H251" s="58">
        <v>6658</v>
      </c>
      <c r="I251" s="58">
        <v>4057</v>
      </c>
    </row>
    <row r="252" spans="1:9" ht="15" customHeight="1" x14ac:dyDescent="0.2">
      <c r="A252" s="208" t="s">
        <v>432</v>
      </c>
      <c r="B252" s="209"/>
      <c r="C252" s="209"/>
      <c r="D252" s="181">
        <v>1507</v>
      </c>
      <c r="E252" s="58">
        <v>831</v>
      </c>
      <c r="F252" s="58">
        <v>15469</v>
      </c>
      <c r="G252" s="58">
        <v>7416</v>
      </c>
      <c r="H252" s="58">
        <v>303</v>
      </c>
      <c r="I252" s="58">
        <v>179</v>
      </c>
    </row>
    <row r="253" spans="1:9" ht="15" customHeight="1" x14ac:dyDescent="0.2">
      <c r="A253" s="208" t="s">
        <v>433</v>
      </c>
      <c r="B253" s="209"/>
      <c r="C253" s="209"/>
      <c r="D253" s="181">
        <v>39299</v>
      </c>
      <c r="E253" s="58">
        <v>36565</v>
      </c>
      <c r="F253" s="58">
        <v>15749</v>
      </c>
      <c r="G253" s="58">
        <v>8408</v>
      </c>
      <c r="H253" s="58">
        <v>18500</v>
      </c>
      <c r="I253" s="58">
        <v>17222</v>
      </c>
    </row>
    <row r="254" spans="1:9" ht="15" customHeight="1" x14ac:dyDescent="0.2">
      <c r="A254" s="208" t="s">
        <v>434</v>
      </c>
      <c r="B254" s="209"/>
      <c r="C254" s="209"/>
      <c r="D254" s="181">
        <v>11035</v>
      </c>
      <c r="E254" s="58">
        <v>9386</v>
      </c>
      <c r="F254" s="58">
        <v>14539</v>
      </c>
      <c r="G254" s="58">
        <v>7071</v>
      </c>
      <c r="H254" s="58">
        <v>2995</v>
      </c>
      <c r="I254" s="58">
        <v>2436</v>
      </c>
    </row>
    <row r="255" spans="1:9" ht="15" customHeight="1" x14ac:dyDescent="0.2">
      <c r="A255" s="208" t="s">
        <v>435</v>
      </c>
      <c r="B255" s="209"/>
      <c r="C255" s="209"/>
      <c r="D255" s="181">
        <v>77274</v>
      </c>
      <c r="E255" s="58">
        <v>52498</v>
      </c>
      <c r="F255" s="58">
        <v>0</v>
      </c>
      <c r="G255" s="58">
        <v>0</v>
      </c>
      <c r="H255" s="58">
        <v>32969</v>
      </c>
      <c r="I255" s="58">
        <v>22652</v>
      </c>
    </row>
    <row r="256" spans="1:9" x14ac:dyDescent="0.2">
      <c r="A256" s="208" t="s">
        <v>436</v>
      </c>
      <c r="B256" s="209"/>
      <c r="C256" s="209"/>
      <c r="D256" s="181">
        <v>12863</v>
      </c>
      <c r="E256" s="58">
        <v>11381</v>
      </c>
      <c r="F256" s="58">
        <v>0</v>
      </c>
      <c r="G256" s="58">
        <v>0</v>
      </c>
      <c r="H256" s="58">
        <v>7992</v>
      </c>
      <c r="I256" s="58">
        <v>7069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18677</v>
      </c>
      <c r="E259" s="78">
        <f>SUM(E260:E299)</f>
        <v>20641</v>
      </c>
      <c r="F259" s="83">
        <v>2339.17</v>
      </c>
      <c r="G259" s="83">
        <v>2585.27</v>
      </c>
      <c r="H259" s="84">
        <f>IF(D259&gt;0,E259/D259-1,"N/A")</f>
        <v>0.1051560743160036</v>
      </c>
      <c r="I259" s="84">
        <f>IF(F259&gt;0,G259/F259-1,"N/A")</f>
        <v>0.10520825762984298</v>
      </c>
    </row>
    <row r="260" spans="1:9" ht="15.75" customHeight="1" x14ac:dyDescent="0.2">
      <c r="A260" s="138" t="s">
        <v>212</v>
      </c>
      <c r="B260" s="106"/>
      <c r="C260" s="107"/>
      <c r="D260" s="58">
        <v>267</v>
      </c>
      <c r="E260" s="58">
        <v>279</v>
      </c>
      <c r="F260" s="81">
        <v>33.44</v>
      </c>
      <c r="G260" s="81">
        <v>34.94</v>
      </c>
      <c r="H260" s="62">
        <f>IF(D260&gt;0,E260/D260-1,"N/A")</f>
        <v>4.4943820224719211E-2</v>
      </c>
      <c r="I260" s="62">
        <f>IF(F260&gt;0,G260/F260-1,"N/A")</f>
        <v>4.4856459330143483E-2</v>
      </c>
    </row>
    <row r="261" spans="1:9" ht="15.75" customHeight="1" x14ac:dyDescent="0.2">
      <c r="A261" s="139" t="s">
        <v>290</v>
      </c>
      <c r="B261" s="108"/>
      <c r="C261" s="109"/>
      <c r="D261" s="60">
        <v>1410</v>
      </c>
      <c r="E261" s="60">
        <v>1606</v>
      </c>
      <c r="F261" s="82">
        <v>176.59</v>
      </c>
      <c r="G261" s="82">
        <v>201.14</v>
      </c>
      <c r="H261" s="63">
        <f>IF(D261&gt;0,E261/D261-1,"N/A")</f>
        <v>0.13900709219858154</v>
      </c>
      <c r="I261" s="63">
        <f>IF(F261&gt;0,G261/F261-1,"N/A")</f>
        <v>0.13902259471091227</v>
      </c>
    </row>
    <row r="262" spans="1:9" ht="15.75" customHeight="1" x14ac:dyDescent="0.2">
      <c r="A262" s="138" t="s">
        <v>213</v>
      </c>
      <c r="B262" s="106"/>
      <c r="C262" s="107"/>
      <c r="D262" s="58">
        <v>357</v>
      </c>
      <c r="E262" s="58">
        <v>346</v>
      </c>
      <c r="F262" s="81">
        <v>44.71</v>
      </c>
      <c r="G262" s="81">
        <v>43.33</v>
      </c>
      <c r="H262" s="62">
        <f t="shared" ref="H262:H299" si="9">IF(D262&gt;0,E262/D262-1,"N/A")</f>
        <v>-3.081232492997199E-2</v>
      </c>
      <c r="I262" s="62">
        <f t="shared" ref="I262:I299" si="10">IF(F262&gt;0,G262/F262-1,"N/A")</f>
        <v>-3.0865578170431673E-2</v>
      </c>
    </row>
    <row r="263" spans="1:9" ht="15.75" customHeight="1" x14ac:dyDescent="0.2">
      <c r="A263" s="139" t="s">
        <v>214</v>
      </c>
      <c r="B263" s="108"/>
      <c r="C263" s="109"/>
      <c r="D263" s="60">
        <v>99</v>
      </c>
      <c r="E263" s="60">
        <v>168</v>
      </c>
      <c r="F263" s="82">
        <v>12.4</v>
      </c>
      <c r="G263" s="82">
        <v>21.04</v>
      </c>
      <c r="H263" s="63">
        <f t="shared" si="9"/>
        <v>0.69696969696969702</v>
      </c>
      <c r="I263" s="63">
        <f t="shared" si="10"/>
        <v>0.69677419354838688</v>
      </c>
    </row>
    <row r="264" spans="1:9" ht="15.75" customHeight="1" x14ac:dyDescent="0.2">
      <c r="A264" s="138" t="s">
        <v>211</v>
      </c>
      <c r="B264" s="106"/>
      <c r="C264" s="107"/>
      <c r="D264" s="58">
        <v>1086</v>
      </c>
      <c r="E264" s="58">
        <v>1297</v>
      </c>
      <c r="F264" s="81">
        <v>136.01</v>
      </c>
      <c r="G264" s="81">
        <v>162.44</v>
      </c>
      <c r="H264" s="62">
        <f t="shared" si="9"/>
        <v>0.19429097605893175</v>
      </c>
      <c r="I264" s="62">
        <f t="shared" si="10"/>
        <v>0.19432394676861997</v>
      </c>
    </row>
    <row r="265" spans="1:9" ht="15.75" customHeight="1" x14ac:dyDescent="0.2">
      <c r="A265" s="139" t="s">
        <v>291</v>
      </c>
      <c r="B265" s="108"/>
      <c r="C265" s="109"/>
      <c r="D265" s="60">
        <v>102</v>
      </c>
      <c r="E265" s="60">
        <v>200</v>
      </c>
      <c r="F265" s="82">
        <v>12.77</v>
      </c>
      <c r="G265" s="82">
        <v>25.05</v>
      </c>
      <c r="H265" s="63">
        <f t="shared" si="9"/>
        <v>0.96078431372549011</v>
      </c>
      <c r="I265" s="63">
        <f t="shared" si="10"/>
        <v>0.96162881754111207</v>
      </c>
    </row>
    <row r="266" spans="1:9" ht="15.75" customHeight="1" x14ac:dyDescent="0.2">
      <c r="A266" s="138" t="s">
        <v>236</v>
      </c>
      <c r="B266" s="106"/>
      <c r="C266" s="107"/>
      <c r="D266" s="58">
        <v>5068</v>
      </c>
      <c r="E266" s="58">
        <v>5704</v>
      </c>
      <c r="F266" s="81">
        <v>634.73</v>
      </c>
      <c r="G266" s="81">
        <v>714.39</v>
      </c>
      <c r="H266" s="62">
        <f t="shared" si="9"/>
        <v>0.12549329123914754</v>
      </c>
      <c r="I266" s="62">
        <f t="shared" si="10"/>
        <v>0.12550218203015451</v>
      </c>
    </row>
    <row r="267" spans="1:9" ht="15.75" customHeight="1" x14ac:dyDescent="0.2">
      <c r="A267" s="139" t="s">
        <v>292</v>
      </c>
      <c r="B267" s="108"/>
      <c r="C267" s="109"/>
      <c r="D267" s="60">
        <v>721</v>
      </c>
      <c r="E267" s="60">
        <v>656</v>
      </c>
      <c r="F267" s="82">
        <v>90.3</v>
      </c>
      <c r="G267" s="82">
        <v>82.16</v>
      </c>
      <c r="H267" s="63">
        <f t="shared" si="9"/>
        <v>-9.015256588072118E-2</v>
      </c>
      <c r="I267" s="63">
        <f t="shared" si="10"/>
        <v>-9.0143964562569234E-2</v>
      </c>
    </row>
    <row r="268" spans="1:9" ht="15.75" x14ac:dyDescent="0.2">
      <c r="A268" s="138" t="s">
        <v>293</v>
      </c>
      <c r="B268" s="106"/>
      <c r="C268" s="107"/>
      <c r="D268" s="58">
        <v>262</v>
      </c>
      <c r="E268" s="58">
        <v>240</v>
      </c>
      <c r="F268" s="81">
        <v>32.81</v>
      </c>
      <c r="G268" s="81">
        <v>30.06</v>
      </c>
      <c r="H268" s="62">
        <f t="shared" si="9"/>
        <v>-8.3969465648854991E-2</v>
      </c>
      <c r="I268" s="62">
        <f t="shared" si="10"/>
        <v>-8.3815909783602649E-2</v>
      </c>
    </row>
    <row r="269" spans="1:9" ht="15.75" customHeight="1" x14ac:dyDescent="0.2">
      <c r="A269" s="139" t="s">
        <v>319</v>
      </c>
      <c r="B269" s="108"/>
      <c r="C269" s="109"/>
      <c r="D269" s="60">
        <v>7</v>
      </c>
      <c r="E269" s="60">
        <v>5</v>
      </c>
      <c r="F269" s="82">
        <v>0.88</v>
      </c>
      <c r="G269" s="82">
        <v>0.63</v>
      </c>
      <c r="H269" s="63">
        <f t="shared" si="9"/>
        <v>-0.2857142857142857</v>
      </c>
      <c r="I269" s="63">
        <f t="shared" si="10"/>
        <v>-0.28409090909090906</v>
      </c>
    </row>
    <row r="270" spans="1:9" ht="15.75" x14ac:dyDescent="0.2">
      <c r="A270" s="138" t="s">
        <v>294</v>
      </c>
      <c r="B270" s="106"/>
      <c r="C270" s="107"/>
      <c r="D270" s="58">
        <v>2493</v>
      </c>
      <c r="E270" s="58">
        <v>2632</v>
      </c>
      <c r="F270" s="81">
        <v>312.23</v>
      </c>
      <c r="G270" s="81">
        <v>329.64</v>
      </c>
      <c r="H270" s="62">
        <f t="shared" si="9"/>
        <v>5.575611712795836E-2</v>
      </c>
      <c r="I270" s="62">
        <f t="shared" si="10"/>
        <v>5.5760176792748917E-2</v>
      </c>
    </row>
    <row r="271" spans="1:9" ht="15.75" x14ac:dyDescent="0.2">
      <c r="A271" s="139" t="s">
        <v>295</v>
      </c>
      <c r="B271" s="108"/>
      <c r="C271" s="109"/>
      <c r="D271" s="60">
        <v>313</v>
      </c>
      <c r="E271" s="60">
        <v>437</v>
      </c>
      <c r="F271" s="82">
        <v>39.200000000000003</v>
      </c>
      <c r="G271" s="82">
        <v>54.73</v>
      </c>
      <c r="H271" s="63">
        <f t="shared" si="9"/>
        <v>0.39616613418530355</v>
      </c>
      <c r="I271" s="63">
        <f t="shared" si="10"/>
        <v>0.396173469387755</v>
      </c>
    </row>
    <row r="272" spans="1:9" ht="15.75" customHeight="1" x14ac:dyDescent="0.2">
      <c r="A272" s="138" t="s">
        <v>296</v>
      </c>
      <c r="B272" s="106"/>
      <c r="C272" s="107"/>
      <c r="D272" s="58">
        <v>119</v>
      </c>
      <c r="E272" s="58">
        <v>111</v>
      </c>
      <c r="F272" s="81">
        <v>14.9</v>
      </c>
      <c r="G272" s="81">
        <v>13.9</v>
      </c>
      <c r="H272" s="62">
        <f t="shared" si="9"/>
        <v>-6.7226890756302504E-2</v>
      </c>
      <c r="I272" s="62">
        <f t="shared" si="10"/>
        <v>-6.7114093959731558E-2</v>
      </c>
    </row>
    <row r="273" spans="1:9" ht="15.75" customHeight="1" x14ac:dyDescent="0.2">
      <c r="A273" s="139" t="s">
        <v>297</v>
      </c>
      <c r="B273" s="108"/>
      <c r="C273" s="109"/>
      <c r="D273" s="60">
        <v>17</v>
      </c>
      <c r="E273" s="60">
        <v>12</v>
      </c>
      <c r="F273" s="82">
        <v>2.13</v>
      </c>
      <c r="G273" s="82">
        <v>1.5</v>
      </c>
      <c r="H273" s="63">
        <f t="shared" si="9"/>
        <v>-0.29411764705882348</v>
      </c>
      <c r="I273" s="63">
        <f t="shared" si="10"/>
        <v>-0.29577464788732388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93</v>
      </c>
      <c r="E275" s="60">
        <v>180</v>
      </c>
      <c r="F275" s="82">
        <v>11.65</v>
      </c>
      <c r="G275" s="82">
        <v>22.54</v>
      </c>
      <c r="H275" s="63">
        <f t="shared" si="9"/>
        <v>0.93548387096774199</v>
      </c>
      <c r="I275" s="63">
        <f t="shared" si="10"/>
        <v>0.93476394849785405</v>
      </c>
    </row>
    <row r="276" spans="1:9" ht="15.75" x14ac:dyDescent="0.2">
      <c r="A276" s="138" t="s">
        <v>299</v>
      </c>
      <c r="B276" s="106"/>
      <c r="C276" s="107"/>
      <c r="D276" s="58">
        <v>47</v>
      </c>
      <c r="E276" s="58">
        <v>44</v>
      </c>
      <c r="F276" s="81">
        <v>5.89</v>
      </c>
      <c r="G276" s="81">
        <v>5.51</v>
      </c>
      <c r="H276" s="62">
        <f t="shared" si="9"/>
        <v>-6.3829787234042534E-2</v>
      </c>
      <c r="I276" s="62">
        <f t="shared" si="10"/>
        <v>-6.4516129032258007E-2</v>
      </c>
    </row>
    <row r="277" spans="1:9" ht="15.75" x14ac:dyDescent="0.2">
      <c r="A277" s="139" t="s">
        <v>300</v>
      </c>
      <c r="B277" s="108"/>
      <c r="C277" s="109"/>
      <c r="D277" s="60">
        <v>209</v>
      </c>
      <c r="E277" s="60">
        <v>259</v>
      </c>
      <c r="F277" s="82">
        <v>26.18</v>
      </c>
      <c r="G277" s="82">
        <v>32.44</v>
      </c>
      <c r="H277" s="63">
        <f t="shared" si="9"/>
        <v>0.23923444976076547</v>
      </c>
      <c r="I277" s="63">
        <f t="shared" si="10"/>
        <v>0.23911382734912134</v>
      </c>
    </row>
    <row r="278" spans="1:9" ht="15.75" x14ac:dyDescent="0.2">
      <c r="A278" s="138" t="s">
        <v>301</v>
      </c>
      <c r="B278" s="106"/>
      <c r="C278" s="107"/>
      <c r="D278" s="58">
        <v>51</v>
      </c>
      <c r="E278" s="58">
        <v>47</v>
      </c>
      <c r="F278" s="81">
        <v>6.39</v>
      </c>
      <c r="G278" s="81">
        <v>5.89</v>
      </c>
      <c r="H278" s="62">
        <f t="shared" si="9"/>
        <v>-7.8431372549019662E-2</v>
      </c>
      <c r="I278" s="62">
        <f t="shared" si="10"/>
        <v>-7.8247261345852914E-2</v>
      </c>
    </row>
    <row r="279" spans="1:9" ht="15.75" x14ac:dyDescent="0.2">
      <c r="A279" s="139" t="s">
        <v>302</v>
      </c>
      <c r="B279" s="108"/>
      <c r="C279" s="109"/>
      <c r="D279" s="60">
        <v>2</v>
      </c>
      <c r="E279" s="60">
        <v>1</v>
      </c>
      <c r="F279" s="82">
        <v>0.25</v>
      </c>
      <c r="G279" s="82">
        <v>0.13</v>
      </c>
      <c r="H279" s="63">
        <f t="shared" si="9"/>
        <v>-0.5</v>
      </c>
      <c r="I279" s="63">
        <f t="shared" si="10"/>
        <v>-0.48</v>
      </c>
    </row>
    <row r="280" spans="1:9" ht="15.75" x14ac:dyDescent="0.2">
      <c r="A280" s="138" t="s">
        <v>303</v>
      </c>
      <c r="B280" s="106"/>
      <c r="C280" s="107"/>
      <c r="D280" s="58">
        <v>6</v>
      </c>
      <c r="E280" s="58">
        <v>3</v>
      </c>
      <c r="F280" s="81">
        <v>0.75</v>
      </c>
      <c r="G280" s="81">
        <v>0.38</v>
      </c>
      <c r="H280" s="62">
        <f t="shared" si="9"/>
        <v>-0.5</v>
      </c>
      <c r="I280" s="62">
        <f t="shared" si="10"/>
        <v>-0.49333333333333329</v>
      </c>
    </row>
    <row r="281" spans="1:9" ht="15.75" x14ac:dyDescent="0.2">
      <c r="A281" s="139" t="s">
        <v>304</v>
      </c>
      <c r="B281" s="108"/>
      <c r="C281" s="109"/>
      <c r="D281" s="60">
        <v>14</v>
      </c>
      <c r="E281" s="60">
        <v>3</v>
      </c>
      <c r="F281" s="82">
        <v>1.75</v>
      </c>
      <c r="G281" s="82">
        <v>0.38</v>
      </c>
      <c r="H281" s="63">
        <f t="shared" si="9"/>
        <v>-0.7857142857142857</v>
      </c>
      <c r="I281" s="63">
        <f t="shared" si="10"/>
        <v>-0.78285714285714292</v>
      </c>
    </row>
    <row r="282" spans="1:9" ht="15.75" x14ac:dyDescent="0.2">
      <c r="A282" s="138" t="s">
        <v>305</v>
      </c>
      <c r="B282" s="106"/>
      <c r="C282" s="107"/>
      <c r="D282" s="58">
        <v>7</v>
      </c>
      <c r="E282" s="58">
        <v>7</v>
      </c>
      <c r="F282" s="81">
        <v>0.88</v>
      </c>
      <c r="G282" s="81">
        <v>0.88</v>
      </c>
      <c r="H282" s="62">
        <f t="shared" si="9"/>
        <v>0</v>
      </c>
      <c r="I282" s="62">
        <f t="shared" si="10"/>
        <v>0</v>
      </c>
    </row>
    <row r="283" spans="1:9" ht="15.75" x14ac:dyDescent="0.2">
      <c r="A283" s="139" t="s">
        <v>306</v>
      </c>
      <c r="B283" s="108"/>
      <c r="C283" s="109"/>
      <c r="D283" s="60">
        <v>120</v>
      </c>
      <c r="E283" s="60">
        <v>106</v>
      </c>
      <c r="F283" s="82">
        <v>15.03</v>
      </c>
      <c r="G283" s="82">
        <v>13.28</v>
      </c>
      <c r="H283" s="63">
        <f t="shared" si="9"/>
        <v>-0.1166666666666667</v>
      </c>
      <c r="I283" s="63">
        <f t="shared" si="10"/>
        <v>-0.11643379906852958</v>
      </c>
    </row>
    <row r="284" spans="1:9" ht="15.75" x14ac:dyDescent="0.2">
      <c r="A284" s="138" t="s">
        <v>237</v>
      </c>
      <c r="B284" s="106"/>
      <c r="C284" s="107"/>
      <c r="D284" s="58">
        <v>1932</v>
      </c>
      <c r="E284" s="58">
        <v>1983</v>
      </c>
      <c r="F284" s="81">
        <v>241.97</v>
      </c>
      <c r="G284" s="81">
        <v>248.36</v>
      </c>
      <c r="H284" s="62">
        <f t="shared" si="9"/>
        <v>2.6397515527950333E-2</v>
      </c>
      <c r="I284" s="62">
        <f t="shared" si="10"/>
        <v>2.6408232425507272E-2</v>
      </c>
    </row>
    <row r="285" spans="1:9" ht="15.75" x14ac:dyDescent="0.2">
      <c r="A285" s="139" t="s">
        <v>321</v>
      </c>
      <c r="B285" s="108"/>
      <c r="C285" s="109"/>
      <c r="D285" s="60">
        <v>145</v>
      </c>
      <c r="E285" s="60">
        <v>183</v>
      </c>
      <c r="F285" s="82">
        <v>18.16</v>
      </c>
      <c r="G285" s="82">
        <v>22.92</v>
      </c>
      <c r="H285" s="63">
        <f t="shared" si="9"/>
        <v>0.26206896551724146</v>
      </c>
      <c r="I285" s="63">
        <f t="shared" si="10"/>
        <v>0.26211453744493407</v>
      </c>
    </row>
    <row r="286" spans="1:9" ht="15.75" x14ac:dyDescent="0.2">
      <c r="A286" s="138" t="s">
        <v>307</v>
      </c>
      <c r="B286" s="106"/>
      <c r="C286" s="107"/>
      <c r="D286" s="58">
        <v>245</v>
      </c>
      <c r="E286" s="58">
        <v>112</v>
      </c>
      <c r="F286" s="81">
        <v>30.68</v>
      </c>
      <c r="G286" s="81">
        <v>14.03</v>
      </c>
      <c r="H286" s="62">
        <f t="shared" si="9"/>
        <v>-0.54285714285714293</v>
      </c>
      <c r="I286" s="62">
        <f t="shared" si="10"/>
        <v>-0.54269882659713176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5</v>
      </c>
      <c r="E288" s="58">
        <v>3</v>
      </c>
      <c r="F288" s="81">
        <v>0.63</v>
      </c>
      <c r="G288" s="81">
        <v>0.38</v>
      </c>
      <c r="H288" s="62">
        <f t="shared" si="9"/>
        <v>-0.4</v>
      </c>
      <c r="I288" s="62">
        <f t="shared" si="10"/>
        <v>-0.39682539682539686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189</v>
      </c>
      <c r="E290" s="58">
        <v>223</v>
      </c>
      <c r="F290" s="81">
        <v>23.67</v>
      </c>
      <c r="G290" s="81">
        <v>27.93</v>
      </c>
      <c r="H290" s="62">
        <f t="shared" si="9"/>
        <v>0.17989417989418</v>
      </c>
      <c r="I290" s="62">
        <f t="shared" si="10"/>
        <v>0.1799746514575411</v>
      </c>
    </row>
    <row r="291" spans="1:9" ht="15.75" x14ac:dyDescent="0.2">
      <c r="A291" s="139" t="s">
        <v>216</v>
      </c>
      <c r="B291" s="108"/>
      <c r="C291" s="109"/>
      <c r="D291" s="60">
        <v>1504</v>
      </c>
      <c r="E291" s="60">
        <v>1716</v>
      </c>
      <c r="F291" s="82">
        <v>188.37</v>
      </c>
      <c r="G291" s="82">
        <v>214.92</v>
      </c>
      <c r="H291" s="63">
        <f t="shared" si="9"/>
        <v>0.14095744680851063</v>
      </c>
      <c r="I291" s="63">
        <f t="shared" si="10"/>
        <v>0.1409460105112279</v>
      </c>
    </row>
    <row r="292" spans="1:9" ht="15.75" x14ac:dyDescent="0.2">
      <c r="A292" s="138" t="s">
        <v>311</v>
      </c>
      <c r="B292" s="106"/>
      <c r="C292" s="107"/>
      <c r="D292" s="58">
        <v>4</v>
      </c>
      <c r="E292" s="58">
        <v>5</v>
      </c>
      <c r="F292" s="81">
        <v>0.5</v>
      </c>
      <c r="G292" s="81">
        <v>0.63</v>
      </c>
      <c r="H292" s="62">
        <f t="shared" si="9"/>
        <v>0.25</v>
      </c>
      <c r="I292" s="62">
        <f t="shared" si="10"/>
        <v>0.26</v>
      </c>
    </row>
    <row r="293" spans="1:9" ht="15.75" x14ac:dyDescent="0.2">
      <c r="A293" s="139" t="s">
        <v>312</v>
      </c>
      <c r="B293" s="108"/>
      <c r="C293" s="109"/>
      <c r="D293" s="60">
        <v>284</v>
      </c>
      <c r="E293" s="60">
        <v>278</v>
      </c>
      <c r="F293" s="82">
        <v>35.57</v>
      </c>
      <c r="G293" s="82">
        <v>34.82</v>
      </c>
      <c r="H293" s="63">
        <f t="shared" si="9"/>
        <v>-2.1126760563380254E-2</v>
      </c>
      <c r="I293" s="63">
        <f t="shared" si="10"/>
        <v>-2.108518414394156E-2</v>
      </c>
    </row>
    <row r="294" spans="1:9" ht="15.75" x14ac:dyDescent="0.2">
      <c r="A294" s="138" t="s">
        <v>313</v>
      </c>
      <c r="B294" s="106"/>
      <c r="C294" s="107"/>
      <c r="D294" s="58">
        <v>10</v>
      </c>
      <c r="E294" s="58">
        <v>5</v>
      </c>
      <c r="F294" s="81">
        <v>1.25</v>
      </c>
      <c r="G294" s="81">
        <v>0.63</v>
      </c>
      <c r="H294" s="62">
        <f t="shared" si="9"/>
        <v>-0.5</v>
      </c>
      <c r="I294" s="62">
        <f t="shared" si="10"/>
        <v>-0.496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122</v>
      </c>
      <c r="E296" s="58">
        <v>175</v>
      </c>
      <c r="F296" s="81">
        <v>15.28</v>
      </c>
      <c r="G296" s="81">
        <v>21.92</v>
      </c>
      <c r="H296" s="62">
        <f t="shared" si="9"/>
        <v>0.43442622950819665</v>
      </c>
      <c r="I296" s="62">
        <f t="shared" si="10"/>
        <v>0.4345549738219896</v>
      </c>
    </row>
    <row r="297" spans="1:9" ht="15.75" x14ac:dyDescent="0.2">
      <c r="A297" s="139" t="s">
        <v>316</v>
      </c>
      <c r="B297" s="108"/>
      <c r="C297" s="109"/>
      <c r="D297" s="60">
        <v>99</v>
      </c>
      <c r="E297" s="60">
        <v>82</v>
      </c>
      <c r="F297" s="82">
        <v>12.4</v>
      </c>
      <c r="G297" s="82">
        <v>10.27</v>
      </c>
      <c r="H297" s="63">
        <f t="shared" si="9"/>
        <v>-0.17171717171717171</v>
      </c>
      <c r="I297" s="63">
        <f t="shared" si="10"/>
        <v>-0.17177419354838719</v>
      </c>
    </row>
    <row r="298" spans="1:9" ht="15.75" x14ac:dyDescent="0.2">
      <c r="A298" s="138" t="s">
        <v>317</v>
      </c>
      <c r="B298" s="106"/>
      <c r="C298" s="107"/>
      <c r="D298" s="58">
        <v>435</v>
      </c>
      <c r="E298" s="58">
        <v>527</v>
      </c>
      <c r="F298" s="81">
        <v>54.48</v>
      </c>
      <c r="G298" s="81">
        <v>66</v>
      </c>
      <c r="H298" s="62">
        <f t="shared" si="9"/>
        <v>0.21149425287356327</v>
      </c>
      <c r="I298" s="62">
        <f t="shared" si="10"/>
        <v>0.21145374449339216</v>
      </c>
    </row>
    <row r="299" spans="1:9" ht="15.75" x14ac:dyDescent="0.2">
      <c r="A299" s="139" t="s">
        <v>318</v>
      </c>
      <c r="B299" s="108"/>
      <c r="C299" s="109"/>
      <c r="D299" s="60">
        <v>833</v>
      </c>
      <c r="E299" s="60">
        <v>1006</v>
      </c>
      <c r="F299" s="82">
        <v>104.33</v>
      </c>
      <c r="G299" s="82">
        <v>125.99</v>
      </c>
      <c r="H299" s="63">
        <f t="shared" si="9"/>
        <v>0.2076830732292918</v>
      </c>
      <c r="I299" s="63">
        <f t="shared" si="10"/>
        <v>0.20761046678807626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56756</v>
      </c>
      <c r="C384" s="166">
        <f>B384/B$403</f>
        <v>0.18747316196629474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28194</v>
      </c>
      <c r="C385" s="166">
        <f>B385/B$403</f>
        <v>9.3128802742929617E-2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193746</v>
      </c>
      <c r="C386" s="166">
        <f>B386/B$403</f>
        <v>0.63997066809362424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16765</v>
      </c>
      <c r="C387" s="166">
        <f>B387/B$403</f>
        <v>5.5377185854622091E-2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404</v>
      </c>
      <c r="C388" s="166">
        <f>B388/B$403</f>
        <v>1.3344696143911317E-3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76481</v>
      </c>
      <c r="E389" s="166">
        <f>D389/D$403</f>
        <v>0.25630018364365087</v>
      </c>
      <c r="F389" s="165">
        <v>75289</v>
      </c>
      <c r="G389" s="166">
        <f>F389/F$403</f>
        <v>0.25350770567260067</v>
      </c>
      <c r="H389" s="165">
        <v>91108</v>
      </c>
      <c r="I389" s="166">
        <f t="shared" ref="I389:I396" si="11">H389/H$403</f>
        <v>0.3460734933260402</v>
      </c>
    </row>
    <row r="390" spans="1:9" ht="15.75" x14ac:dyDescent="0.25">
      <c r="A390" s="161" t="s">
        <v>345</v>
      </c>
      <c r="B390" s="167"/>
      <c r="C390" s="167"/>
      <c r="D390" s="165">
        <v>24144</v>
      </c>
      <c r="E390" s="166">
        <f t="shared" ref="E390:E397" si="12">D390/D$403</f>
        <v>8.091044355973781E-2</v>
      </c>
      <c r="F390" s="165">
        <v>24738</v>
      </c>
      <c r="G390" s="166">
        <f t="shared" ref="G390:G397" si="13">F390/F$403</f>
        <v>8.329601433049709E-2</v>
      </c>
      <c r="H390" s="165">
        <v>12149</v>
      </c>
      <c r="I390" s="166">
        <f t="shared" si="11"/>
        <v>4.614794387340368E-2</v>
      </c>
    </row>
    <row r="391" spans="1:9" ht="15.75" x14ac:dyDescent="0.25">
      <c r="A391" s="161" t="s">
        <v>346</v>
      </c>
      <c r="B391" s="167"/>
      <c r="C391" s="167"/>
      <c r="D391" s="165">
        <v>3296</v>
      </c>
      <c r="E391" s="166">
        <f t="shared" si="12"/>
        <v>1.1045428345464538E-2</v>
      </c>
      <c r="F391" s="165">
        <v>3788</v>
      </c>
      <c r="G391" s="166">
        <f t="shared" si="13"/>
        <v>1.2754681149806895E-2</v>
      </c>
      <c r="H391" s="165">
        <v>3207</v>
      </c>
      <c r="I391" s="166">
        <f t="shared" si="11"/>
        <v>1.2181780887480913E-2</v>
      </c>
    </row>
    <row r="392" spans="1:9" ht="15.75" x14ac:dyDescent="0.25">
      <c r="A392" s="161" t="s">
        <v>347</v>
      </c>
      <c r="B392" s="167"/>
      <c r="C392" s="167"/>
      <c r="D392" s="165">
        <v>10993</v>
      </c>
      <c r="E392" s="166">
        <f t="shared" si="12"/>
        <v>3.6839318507794802E-2</v>
      </c>
      <c r="F392" s="165">
        <v>13268</v>
      </c>
      <c r="G392" s="166">
        <f t="shared" si="13"/>
        <v>4.4675055305078641E-2</v>
      </c>
      <c r="H392" s="165">
        <v>8168</v>
      </c>
      <c r="I392" s="166">
        <f t="shared" si="11"/>
        <v>3.1026126064528873E-2</v>
      </c>
    </row>
    <row r="393" spans="1:9" ht="15.75" x14ac:dyDescent="0.25">
      <c r="A393" s="161" t="s">
        <v>348</v>
      </c>
      <c r="B393" s="167"/>
      <c r="C393" s="167"/>
      <c r="D393" s="165">
        <v>18753</v>
      </c>
      <c r="E393" s="166">
        <f t="shared" si="12"/>
        <v>6.2844331845417628E-2</v>
      </c>
      <c r="F393" s="165">
        <v>20362</v>
      </c>
      <c r="G393" s="166">
        <f t="shared" si="13"/>
        <v>6.8561461872325244E-2</v>
      </c>
      <c r="H393" s="165">
        <v>13624</v>
      </c>
      <c r="I393" s="166">
        <f t="shared" si="11"/>
        <v>5.1750727412235721E-2</v>
      </c>
    </row>
    <row r="394" spans="1:9" ht="15.75" x14ac:dyDescent="0.25">
      <c r="A394" s="161" t="s">
        <v>349</v>
      </c>
      <c r="B394" s="167"/>
      <c r="C394" s="167"/>
      <c r="D394" s="165">
        <v>4432</v>
      </c>
      <c r="E394" s="166">
        <f t="shared" si="12"/>
        <v>1.4852347823755713E-2</v>
      </c>
      <c r="F394" s="165">
        <v>5927</v>
      </c>
      <c r="G394" s="166">
        <f t="shared" si="13"/>
        <v>1.9956968103195742E-2</v>
      </c>
      <c r="H394" s="165">
        <v>8648</v>
      </c>
      <c r="I394" s="166">
        <f t="shared" si="11"/>
        <v>3.2849404775470825E-2</v>
      </c>
    </row>
    <row r="395" spans="1:9" ht="15.75" x14ac:dyDescent="0.25">
      <c r="A395" s="161" t="s">
        <v>350</v>
      </c>
      <c r="B395" s="167"/>
      <c r="C395" s="167"/>
      <c r="D395" s="165">
        <v>122348</v>
      </c>
      <c r="E395" s="166">
        <f t="shared" si="12"/>
        <v>0.41000790874116971</v>
      </c>
      <c r="F395" s="165">
        <v>125172</v>
      </c>
      <c r="G395" s="166">
        <f t="shared" si="13"/>
        <v>0.42147015546030325</v>
      </c>
      <c r="H395" s="165">
        <v>99011</v>
      </c>
      <c r="I395" s="166">
        <f t="shared" si="11"/>
        <v>0.37609301760223657</v>
      </c>
    </row>
    <row r="396" spans="1:9" ht="15.75" x14ac:dyDescent="0.25">
      <c r="A396" s="161" t="s">
        <v>351</v>
      </c>
      <c r="B396" s="167"/>
      <c r="C396" s="167"/>
      <c r="D396" s="165">
        <v>4846</v>
      </c>
      <c r="E396" s="166">
        <f t="shared" si="12"/>
        <v>1.6239728689963942E-2</v>
      </c>
      <c r="F396" s="165">
        <v>6122</v>
      </c>
      <c r="G396" s="166">
        <f t="shared" si="13"/>
        <v>2.0613558077908611E-2</v>
      </c>
      <c r="H396" s="165">
        <v>6015</v>
      </c>
      <c r="I396" s="166">
        <f t="shared" si="11"/>
        <v>2.2847961346491329E-2</v>
      </c>
    </row>
    <row r="397" spans="1:9" ht="15.75" x14ac:dyDescent="0.25">
      <c r="A397" s="161" t="s">
        <v>352</v>
      </c>
      <c r="B397" s="167"/>
      <c r="C397" s="167"/>
      <c r="D397" s="165">
        <v>7949</v>
      </c>
      <c r="E397" s="166">
        <f t="shared" si="12"/>
        <v>2.6638382863500489E-2</v>
      </c>
      <c r="F397" s="165">
        <v>11120</v>
      </c>
      <c r="G397" s="166">
        <f t="shared" si="13"/>
        <v>3.744246419901074E-2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3953</v>
      </c>
      <c r="I398" s="166">
        <f>H398/H$403</f>
        <v>1.5015459884069863E-2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9076</v>
      </c>
      <c r="I399" s="166">
        <f>H399/H$403</f>
        <v>3.4475161626060728E-2</v>
      </c>
    </row>
    <row r="400" spans="1:9" x14ac:dyDescent="0.2">
      <c r="A400" s="163" t="s">
        <v>53</v>
      </c>
      <c r="B400" s="167"/>
      <c r="C400" s="167"/>
      <c r="D400" s="165">
        <v>14669</v>
      </c>
      <c r="E400" s="166">
        <f>D400/D$403</f>
        <v>4.9158188228039836E-2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235</v>
      </c>
      <c r="C401" s="166">
        <f>B401/B$403</f>
        <v>7.7623851332157411E-4</v>
      </c>
      <c r="D401" s="165">
        <v>205</v>
      </c>
      <c r="E401" s="166">
        <f>D401/D$403</f>
        <v>6.8698811007895336E-4</v>
      </c>
      <c r="F401" s="165">
        <v>220</v>
      </c>
      <c r="G401" s="166">
        <f>F401/F$403</f>
        <v>7.4076817659913326E-4</v>
      </c>
      <c r="H401" s="165">
        <v>221</v>
      </c>
      <c r="I401" s="166">
        <f>H401/H$403</f>
        <v>8.3946790649619006E-4</v>
      </c>
    </row>
    <row r="402" spans="1:9" x14ac:dyDescent="0.2">
      <c r="A402" s="163" t="s">
        <v>356</v>
      </c>
      <c r="B402" s="165">
        <v>6642</v>
      </c>
      <c r="C402" s="166">
        <f>B402/B$403</f>
        <v>2.1939473214816575E-2</v>
      </c>
      <c r="D402" s="165">
        <v>10288</v>
      </c>
      <c r="E402" s="166">
        <f>D402/D$403</f>
        <v>3.4476749641425719E-2</v>
      </c>
      <c r="F402" s="165">
        <v>10983</v>
      </c>
      <c r="G402" s="166">
        <f>F402/F$403</f>
        <v>3.6981167652674007E-2</v>
      </c>
      <c r="H402" s="165">
        <v>8082</v>
      </c>
      <c r="I402" s="166">
        <f>H402/H$403</f>
        <v>3.0699455295485106E-2</v>
      </c>
    </row>
    <row r="403" spans="1:9" ht="15.75" x14ac:dyDescent="0.2">
      <c r="A403" s="140" t="s">
        <v>357</v>
      </c>
      <c r="B403" s="168">
        <f>SUM(B384:B388,B401:B402)</f>
        <v>302742</v>
      </c>
      <c r="C403" s="169">
        <f>SUM(C384:C388,C401:C402)</f>
        <v>0.99999999999999989</v>
      </c>
      <c r="D403" s="168">
        <f>SUM(D389:D397,D400:D402)</f>
        <v>298404</v>
      </c>
      <c r="E403" s="169">
        <f>SUM(E389:E397,E400:E402)</f>
        <v>1</v>
      </c>
      <c r="F403" s="168">
        <f>SUM(F389:F397,F400:F402)</f>
        <v>296989</v>
      </c>
      <c r="G403" s="169">
        <f>SUM(G389:G397,G400:G402)</f>
        <v>1.0000000000000002</v>
      </c>
      <c r="H403" s="168">
        <f>SUM(H389:H396,H398:H402)</f>
        <v>263262</v>
      </c>
      <c r="I403" s="169">
        <f>SUM(I389:I396,I398:I402)</f>
        <v>0.99999999999999989</v>
      </c>
    </row>
    <row r="404" spans="1:9" x14ac:dyDescent="0.2">
      <c r="A404" s="163" t="s">
        <v>358</v>
      </c>
      <c r="B404" s="165">
        <v>516146</v>
      </c>
      <c r="C404" s="170"/>
      <c r="D404" s="165">
        <v>516146</v>
      </c>
      <c r="E404" s="170"/>
      <c r="F404" s="165">
        <v>516146</v>
      </c>
      <c r="G404" s="170"/>
      <c r="H404" s="165">
        <v>528970</v>
      </c>
      <c r="I404" s="170"/>
    </row>
    <row r="405" spans="1:9" ht="15.75" x14ac:dyDescent="0.2">
      <c r="A405" s="140" t="s">
        <v>359</v>
      </c>
      <c r="B405" s="171">
        <f>B403/B404</f>
        <v>0.58654334238761896</v>
      </c>
      <c r="C405" s="169"/>
      <c r="D405" s="171">
        <f>D403/D404</f>
        <v>0.57813874368880125</v>
      </c>
      <c r="E405" s="169"/>
      <c r="F405" s="171">
        <f>F403/F404</f>
        <v>0.57539727131470553</v>
      </c>
      <c r="G405" s="169"/>
      <c r="H405" s="171">
        <f>H403/H404</f>
        <v>0.49768795961963819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205204</v>
      </c>
      <c r="D429" s="177">
        <f t="shared" ref="D429:D434" si="14">C429/$B$58</f>
        <v>0.25642871245804372</v>
      </c>
      <c r="E429" s="172">
        <v>94087</v>
      </c>
      <c r="F429" s="177">
        <f>E429/$C$58</f>
        <v>0.23368046673008289</v>
      </c>
      <c r="G429" s="172">
        <v>111117</v>
      </c>
      <c r="H429" s="177">
        <f>G429/$D$58</f>
        <v>0.27946439574755977</v>
      </c>
    </row>
    <row r="430" spans="1:8" x14ac:dyDescent="0.2">
      <c r="A430" s="258" t="s">
        <v>364</v>
      </c>
      <c r="B430" s="259"/>
      <c r="C430" s="165">
        <v>197074</v>
      </c>
      <c r="D430" s="178">
        <f t="shared" si="14"/>
        <v>0.24626923490261649</v>
      </c>
      <c r="E430" s="165">
        <v>89647</v>
      </c>
      <c r="F430" s="178">
        <f t="shared" ref="F430:F441" si="15">E430/$C$58</f>
        <v>0.22265299989320247</v>
      </c>
      <c r="G430" s="165">
        <v>107427</v>
      </c>
      <c r="H430" s="178">
        <f t="shared" ref="H430:H441" si="16">G430/$D$58</f>
        <v>0.27018387503238123</v>
      </c>
    </row>
    <row r="431" spans="1:8" x14ac:dyDescent="0.2">
      <c r="A431" s="258" t="s">
        <v>365</v>
      </c>
      <c r="B431" s="259"/>
      <c r="C431" s="165">
        <v>8130</v>
      </c>
      <c r="D431" s="178">
        <f t="shared" si="14"/>
        <v>1.015947755542726E-2</v>
      </c>
      <c r="E431" s="165">
        <v>4440</v>
      </c>
      <c r="F431" s="178">
        <f t="shared" si="15"/>
        <v>1.1027466836880419E-2</v>
      </c>
      <c r="G431" s="165">
        <v>3690</v>
      </c>
      <c r="H431" s="178">
        <f t="shared" si="16"/>
        <v>9.2805207151785557E-3</v>
      </c>
    </row>
    <row r="432" spans="1:8" ht="15.75" x14ac:dyDescent="0.25">
      <c r="A432" s="256" t="s">
        <v>366</v>
      </c>
      <c r="B432" s="257"/>
      <c r="C432" s="172">
        <v>2303</v>
      </c>
      <c r="D432" s="177">
        <f t="shared" si="14"/>
        <v>2.8778938265865907E-3</v>
      </c>
      <c r="E432" s="172">
        <v>1355</v>
      </c>
      <c r="F432" s="177">
        <f t="shared" si="15"/>
        <v>3.365364316210128E-3</v>
      </c>
      <c r="G432" s="172">
        <v>948</v>
      </c>
      <c r="H432" s="177">
        <f t="shared" si="16"/>
        <v>2.3842638585336779E-3</v>
      </c>
    </row>
    <row r="433" spans="1:8" x14ac:dyDescent="0.2">
      <c r="A433" s="258" t="s">
        <v>364</v>
      </c>
      <c r="B433" s="259"/>
      <c r="C433" s="165">
        <v>126</v>
      </c>
      <c r="D433" s="178">
        <f t="shared" si="14"/>
        <v>1.5745315768558854E-4</v>
      </c>
      <c r="E433" s="165">
        <v>71</v>
      </c>
      <c r="F433" s="178">
        <f t="shared" si="15"/>
        <v>1.763401228420067E-4</v>
      </c>
      <c r="G433" s="165">
        <v>55</v>
      </c>
      <c r="H433" s="178">
        <f t="shared" si="16"/>
        <v>1.3832754453518172E-4</v>
      </c>
    </row>
    <row r="434" spans="1:8" x14ac:dyDescent="0.2">
      <c r="A434" s="258" t="s">
        <v>365</v>
      </c>
      <c r="B434" s="259"/>
      <c r="C434" s="165">
        <v>2177</v>
      </c>
      <c r="D434" s="178">
        <f t="shared" si="14"/>
        <v>2.720440668901002E-3</v>
      </c>
      <c r="E434" s="165">
        <v>1284</v>
      </c>
      <c r="F434" s="178">
        <f t="shared" si="15"/>
        <v>3.1890241933681214E-3</v>
      </c>
      <c r="G434" s="165">
        <v>893</v>
      </c>
      <c r="H434" s="178">
        <f t="shared" si="16"/>
        <v>2.2459363139984961E-3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634</v>
      </c>
      <c r="D436" s="177">
        <f t="shared" ref="D436:D441" si="17">C436/$B$58</f>
        <v>7.922643013703423E-4</v>
      </c>
      <c r="E436" s="172">
        <v>285</v>
      </c>
      <c r="F436" s="177">
        <f t="shared" si="15"/>
        <v>7.0784415507002692E-4</v>
      </c>
      <c r="G436" s="172">
        <v>349</v>
      </c>
      <c r="H436" s="177">
        <f t="shared" si="16"/>
        <v>8.7775114623233491E-4</v>
      </c>
    </row>
    <row r="437" spans="1:8" x14ac:dyDescent="0.2">
      <c r="A437" s="258" t="s">
        <v>364</v>
      </c>
      <c r="B437" s="259"/>
      <c r="C437" s="165">
        <v>542</v>
      </c>
      <c r="D437" s="178">
        <f t="shared" si="17"/>
        <v>6.772985036951507E-4</v>
      </c>
      <c r="E437" s="165">
        <v>235</v>
      </c>
      <c r="F437" s="178">
        <f t="shared" si="15"/>
        <v>5.8366096997002222E-4</v>
      </c>
      <c r="G437" s="165">
        <v>307</v>
      </c>
      <c r="H437" s="178">
        <f t="shared" si="16"/>
        <v>7.7211920313274168E-4</v>
      </c>
    </row>
    <row r="438" spans="1:8" x14ac:dyDescent="0.2">
      <c r="A438" s="258" t="s">
        <v>365</v>
      </c>
      <c r="B438" s="259"/>
      <c r="C438" s="165">
        <v>92</v>
      </c>
      <c r="D438" s="178">
        <f t="shared" si="17"/>
        <v>1.1496579767519163E-4</v>
      </c>
      <c r="E438" s="165">
        <v>50</v>
      </c>
      <c r="F438" s="178">
        <f t="shared" si="15"/>
        <v>1.2418318510000473E-4</v>
      </c>
      <c r="G438" s="165">
        <v>42</v>
      </c>
      <c r="H438" s="178">
        <f t="shared" si="16"/>
        <v>1.0563194309959331E-4</v>
      </c>
    </row>
    <row r="439" spans="1:8" ht="15.75" x14ac:dyDescent="0.25">
      <c r="A439" s="256" t="s">
        <v>366</v>
      </c>
      <c r="B439" s="257"/>
      <c r="C439" s="172">
        <v>8</v>
      </c>
      <c r="D439" s="177">
        <f t="shared" si="17"/>
        <v>9.9970258847992726E-6</v>
      </c>
      <c r="E439" s="172">
        <v>7</v>
      </c>
      <c r="F439" s="177">
        <f t="shared" si="15"/>
        <v>1.7385645914000661E-5</v>
      </c>
      <c r="G439" s="172">
        <v>1</v>
      </c>
      <c r="H439" s="177">
        <f t="shared" si="16"/>
        <v>2.5150462642760313E-6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8</v>
      </c>
      <c r="D441" s="178">
        <f t="shared" si="17"/>
        <v>9.9970258847992726E-6</v>
      </c>
      <c r="E441" s="165">
        <v>7</v>
      </c>
      <c r="F441" s="178">
        <f t="shared" si="15"/>
        <v>1.7385645914000661E-5</v>
      </c>
      <c r="G441" s="165">
        <v>1</v>
      </c>
      <c r="H441" s="178">
        <f t="shared" si="16"/>
        <v>2.5150462642760313E-6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117</v>
      </c>
      <c r="D467" s="60">
        <v>120</v>
      </c>
      <c r="E467" s="60">
        <v>120</v>
      </c>
      <c r="F467" s="60">
        <v>122</v>
      </c>
      <c r="G467" s="60">
        <v>120</v>
      </c>
      <c r="H467" s="60">
        <v>118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705</v>
      </c>
      <c r="D469" s="60">
        <v>724</v>
      </c>
      <c r="E469" s="60">
        <v>728</v>
      </c>
      <c r="F469" s="60">
        <v>737</v>
      </c>
      <c r="G469" s="60">
        <v>734</v>
      </c>
      <c r="H469" s="60">
        <v>740</v>
      </c>
    </row>
    <row r="470" spans="1:8" x14ac:dyDescent="0.2">
      <c r="A470" s="138" t="s">
        <v>441</v>
      </c>
      <c r="B470" s="106"/>
      <c r="C470" s="58">
        <v>100</v>
      </c>
      <c r="D470" s="58">
        <v>102</v>
      </c>
      <c r="E470" s="58">
        <v>103</v>
      </c>
      <c r="F470" s="58">
        <v>106</v>
      </c>
      <c r="G470" s="58">
        <v>105</v>
      </c>
      <c r="H470" s="58">
        <v>107</v>
      </c>
    </row>
    <row r="471" spans="1:8" x14ac:dyDescent="0.2">
      <c r="A471" s="139" t="s">
        <v>442</v>
      </c>
      <c r="B471" s="108"/>
      <c r="C471" s="60">
        <v>2</v>
      </c>
      <c r="D471" s="60">
        <v>0</v>
      </c>
      <c r="E471" s="60">
        <v>0</v>
      </c>
      <c r="F471" s="60">
        <v>0</v>
      </c>
      <c r="G471" s="60">
        <v>2</v>
      </c>
      <c r="H471" s="60">
        <v>2</v>
      </c>
    </row>
    <row r="472" spans="1:8" x14ac:dyDescent="0.2">
      <c r="A472" s="138" t="s">
        <v>443</v>
      </c>
      <c r="B472" s="106"/>
      <c r="C472" s="58">
        <v>603</v>
      </c>
      <c r="D472" s="58">
        <v>622</v>
      </c>
      <c r="E472" s="58">
        <v>625</v>
      </c>
      <c r="F472" s="58">
        <v>631</v>
      </c>
      <c r="G472" s="58">
        <v>626</v>
      </c>
      <c r="H472" s="58">
        <v>631</v>
      </c>
    </row>
    <row r="473" spans="1:8" x14ac:dyDescent="0.2">
      <c r="A473" s="139" t="s">
        <v>444</v>
      </c>
      <c r="B473" s="108"/>
      <c r="C473" s="60">
        <v>1391112</v>
      </c>
      <c r="D473" s="60">
        <v>1335600</v>
      </c>
      <c r="E473" s="60">
        <v>1458328</v>
      </c>
      <c r="F473" s="60">
        <v>1362344</v>
      </c>
      <c r="G473" s="60">
        <v>1314873</v>
      </c>
      <c r="H473" s="60">
        <v>1441194</v>
      </c>
    </row>
    <row r="474" spans="1:8" x14ac:dyDescent="0.2">
      <c r="A474" s="138" t="s">
        <v>445</v>
      </c>
      <c r="B474" s="106"/>
      <c r="C474" s="58">
        <v>0</v>
      </c>
      <c r="D474" s="58">
        <v>17654</v>
      </c>
      <c r="E474" s="58">
        <v>17735</v>
      </c>
      <c r="F474" s="58">
        <v>18146</v>
      </c>
      <c r="G474" s="58">
        <v>18415</v>
      </c>
      <c r="H474" s="58">
        <v>18759</v>
      </c>
    </row>
    <row r="475" spans="1:8" x14ac:dyDescent="0.2">
      <c r="A475" s="139" t="s">
        <v>446</v>
      </c>
      <c r="B475" s="108"/>
      <c r="C475" s="60">
        <v>9907</v>
      </c>
      <c r="D475" s="60">
        <v>10212</v>
      </c>
      <c r="E475" s="60">
        <v>10292</v>
      </c>
      <c r="F475" s="60">
        <v>10393</v>
      </c>
      <c r="G475" s="60">
        <v>10381</v>
      </c>
      <c r="H475" s="60">
        <v>10493</v>
      </c>
    </row>
    <row r="476" spans="1:8" x14ac:dyDescent="0.2">
      <c r="A476" s="138" t="s">
        <v>447</v>
      </c>
      <c r="B476" s="106"/>
      <c r="C476" s="58">
        <v>2637330</v>
      </c>
      <c r="D476" s="58">
        <v>2620220</v>
      </c>
      <c r="E476" s="58">
        <v>2765228</v>
      </c>
      <c r="F476" s="58">
        <v>2688333</v>
      </c>
      <c r="G476" s="58">
        <v>2473415</v>
      </c>
      <c r="H476" s="58">
        <v>2856135</v>
      </c>
    </row>
    <row r="477" spans="1:8" x14ac:dyDescent="0.2">
      <c r="A477" s="139" t="s">
        <v>448</v>
      </c>
      <c r="B477" s="108"/>
      <c r="C477" s="60">
        <v>968315</v>
      </c>
      <c r="D477" s="60">
        <v>0</v>
      </c>
      <c r="E477" s="60">
        <v>983457</v>
      </c>
      <c r="F477" s="60">
        <v>995314</v>
      </c>
      <c r="G477" s="60">
        <v>1003564</v>
      </c>
      <c r="H477" s="60">
        <v>1012332</v>
      </c>
    </row>
    <row r="478" spans="1:8" x14ac:dyDescent="0.2">
      <c r="A478" s="138" t="s">
        <v>449</v>
      </c>
      <c r="B478" s="106"/>
      <c r="C478" s="58">
        <v>968315</v>
      </c>
      <c r="D478" s="58">
        <v>0</v>
      </c>
      <c r="E478" s="58">
        <v>983457</v>
      </c>
      <c r="F478" s="58">
        <v>995314</v>
      </c>
      <c r="G478" s="58">
        <v>1003564</v>
      </c>
      <c r="H478" s="58">
        <v>1012332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227959</v>
      </c>
      <c r="D481" s="60">
        <v>0</v>
      </c>
      <c r="E481" s="60">
        <v>222714</v>
      </c>
      <c r="F481" s="60">
        <v>225630</v>
      </c>
      <c r="G481" s="60">
        <v>227621</v>
      </c>
      <c r="H481" s="60">
        <v>229428</v>
      </c>
    </row>
    <row r="482" spans="1:8" x14ac:dyDescent="0.2">
      <c r="A482" s="138" t="s">
        <v>453</v>
      </c>
      <c r="B482" s="106"/>
      <c r="C482" s="58">
        <v>220553</v>
      </c>
      <c r="D482" s="58">
        <v>0</v>
      </c>
      <c r="E482" s="58">
        <v>222714</v>
      </c>
      <c r="F482" s="58">
        <v>225630</v>
      </c>
      <c r="G482" s="58">
        <v>227621</v>
      </c>
      <c r="H482" s="58">
        <v>229428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7406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2.564102564102555E-2</v>
      </c>
      <c r="D487" s="186">
        <f t="shared" ref="D487:G488" si="18">IF(D467&gt;0,E467/D467-1,0)</f>
        <v>0</v>
      </c>
      <c r="E487" s="186">
        <f t="shared" si="18"/>
        <v>1.6666666666666607E-2</v>
      </c>
      <c r="F487" s="186">
        <f t="shared" si="18"/>
        <v>-1.6393442622950838E-2</v>
      </c>
      <c r="G487" s="186">
        <f t="shared" si="18"/>
        <v>-1.6666666666666718E-2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2.6950354609929006E-2</v>
      </c>
      <c r="D489" s="186">
        <f t="shared" si="19"/>
        <v>5.5248618784531356E-3</v>
      </c>
      <c r="E489" s="186">
        <f t="shared" si="19"/>
        <v>1.2362637362637319E-2</v>
      </c>
      <c r="F489" s="186">
        <f t="shared" si="19"/>
        <v>-4.070556309362261E-3</v>
      </c>
      <c r="G489" s="186">
        <f t="shared" si="19"/>
        <v>8.1743869209809361E-3</v>
      </c>
    </row>
    <row r="490" spans="1:8" x14ac:dyDescent="0.2">
      <c r="A490" s="138" t="s">
        <v>441</v>
      </c>
      <c r="B490" s="106"/>
      <c r="C490" s="187">
        <f t="shared" si="19"/>
        <v>2.0000000000000018E-2</v>
      </c>
      <c r="D490" s="187">
        <f t="shared" si="19"/>
        <v>9.8039215686274161E-3</v>
      </c>
      <c r="E490" s="187">
        <f t="shared" si="19"/>
        <v>2.9126213592232997E-2</v>
      </c>
      <c r="F490" s="187">
        <f t="shared" si="19"/>
        <v>-9.4339622641509413E-3</v>
      </c>
      <c r="G490" s="187">
        <f t="shared" si="19"/>
        <v>1.904761904761898E-2</v>
      </c>
    </row>
    <row r="491" spans="1:8" x14ac:dyDescent="0.2">
      <c r="A491" s="139" t="s">
        <v>442</v>
      </c>
      <c r="B491" s="108"/>
      <c r="C491" s="186">
        <f t="shared" si="19"/>
        <v>-1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3.1509121061359835E-2</v>
      </c>
      <c r="D492" s="187">
        <f t="shared" si="19"/>
        <v>4.8231511254019921E-3</v>
      </c>
      <c r="E492" s="187">
        <f t="shared" si="19"/>
        <v>9.6000000000000529E-3</v>
      </c>
      <c r="F492" s="187">
        <f t="shared" si="19"/>
        <v>-7.923930269413626E-3</v>
      </c>
      <c r="G492" s="187">
        <f t="shared" si="19"/>
        <v>7.9872204472843933E-3</v>
      </c>
    </row>
    <row r="493" spans="1:8" x14ac:dyDescent="0.2">
      <c r="A493" s="139" t="s">
        <v>444</v>
      </c>
      <c r="B493" s="108"/>
      <c r="C493" s="186">
        <f t="shared" si="19"/>
        <v>-3.9904766834014782E-2</v>
      </c>
      <c r="D493" s="186">
        <f t="shared" si="19"/>
        <v>9.1889787361485453E-2</v>
      </c>
      <c r="E493" s="186">
        <f t="shared" si="19"/>
        <v>-6.5817840705245989E-2</v>
      </c>
      <c r="F493" s="186">
        <f t="shared" si="19"/>
        <v>-3.4845090520455924E-2</v>
      </c>
      <c r="G493" s="186">
        <f t="shared" si="19"/>
        <v>9.607087528605418E-2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4.5881953098447781E-3</v>
      </c>
      <c r="E494" s="187">
        <f t="shared" si="19"/>
        <v>2.3174513673526853E-2</v>
      </c>
      <c r="F494" s="187">
        <f t="shared" si="19"/>
        <v>1.4824203681252035E-2</v>
      </c>
      <c r="G494" s="187">
        <f t="shared" si="19"/>
        <v>1.8680423567743798E-2</v>
      </c>
    </row>
    <row r="495" spans="1:8" x14ac:dyDescent="0.2">
      <c r="A495" s="139" t="s">
        <v>446</v>
      </c>
      <c r="B495" s="108"/>
      <c r="C495" s="186">
        <f t="shared" si="19"/>
        <v>3.0786312708186214E-2</v>
      </c>
      <c r="D495" s="186">
        <f t="shared" si="19"/>
        <v>7.8339208773992031E-3</v>
      </c>
      <c r="E495" s="186">
        <f t="shared" si="19"/>
        <v>9.8134473377380349E-3</v>
      </c>
      <c r="F495" s="186">
        <f t="shared" si="19"/>
        <v>-1.1546233041470622E-3</v>
      </c>
      <c r="G495" s="186">
        <f t="shared" si="19"/>
        <v>1.0788941335131419E-2</v>
      </c>
    </row>
    <row r="496" spans="1:8" x14ac:dyDescent="0.2">
      <c r="A496" s="138" t="s">
        <v>447</v>
      </c>
      <c r="B496" s="106"/>
      <c r="C496" s="187">
        <f t="shared" si="19"/>
        <v>-6.4876219509882871E-3</v>
      </c>
      <c r="D496" s="187">
        <f t="shared" si="19"/>
        <v>5.5341917854226041E-2</v>
      </c>
      <c r="E496" s="187">
        <f t="shared" si="19"/>
        <v>-2.7807833567430995E-2</v>
      </c>
      <c r="F496" s="187">
        <f t="shared" si="19"/>
        <v>-7.9944709230590161E-2</v>
      </c>
      <c r="G496" s="187">
        <f t="shared" si="19"/>
        <v>0.15473343535152817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1.2056449849866313E-2</v>
      </c>
      <c r="F497" s="186">
        <f t="shared" si="19"/>
        <v>8.2888415113220315E-3</v>
      </c>
      <c r="G497" s="186">
        <f t="shared" si="19"/>
        <v>8.7368618244576535E-3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1.2056449849866313E-2</v>
      </c>
      <c r="F498" s="187">
        <f t="shared" si="19"/>
        <v>8.2888415113220315E-3</v>
      </c>
      <c r="G498" s="187">
        <f t="shared" si="19"/>
        <v>8.7368618244576535E-3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1.3093025135375358E-2</v>
      </c>
      <c r="F501" s="186">
        <f t="shared" si="19"/>
        <v>8.8241811815805704E-3</v>
      </c>
      <c r="G501" s="186">
        <f t="shared" si="19"/>
        <v>7.9386348359773429E-3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1.3093025135375358E-2</v>
      </c>
      <c r="F502" s="187">
        <f t="shared" si="19"/>
        <v>8.8241811815805704E-3</v>
      </c>
      <c r="G502" s="187">
        <f t="shared" si="19"/>
        <v>7.9386348359773429E-3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49029409</v>
      </c>
      <c r="D508" s="205">
        <v>51044255</v>
      </c>
      <c r="E508" s="205">
        <v>51945451</v>
      </c>
      <c r="F508" s="205">
        <v>53748796</v>
      </c>
      <c r="G508" s="205">
        <v>56030942</v>
      </c>
      <c r="H508" s="205">
        <v>54832175</v>
      </c>
    </row>
    <row r="509" spans="1:9" x14ac:dyDescent="0.2">
      <c r="A509" s="208" t="s">
        <v>458</v>
      </c>
      <c r="B509" s="273"/>
      <c r="C509" s="206">
        <v>39454514</v>
      </c>
      <c r="D509" s="206">
        <v>41245138</v>
      </c>
      <c r="E509" s="206">
        <v>41789678</v>
      </c>
      <c r="F509" s="206">
        <v>43080778</v>
      </c>
      <c r="G509" s="206">
        <v>44422286</v>
      </c>
      <c r="H509" s="206">
        <v>43816208</v>
      </c>
    </row>
    <row r="510" spans="1:9" x14ac:dyDescent="0.2">
      <c r="A510" s="208" t="s">
        <v>459</v>
      </c>
      <c r="B510" s="273"/>
      <c r="C510" s="206">
        <v>4456777</v>
      </c>
      <c r="D510" s="206">
        <v>4622551</v>
      </c>
      <c r="E510" s="206">
        <v>4542898</v>
      </c>
      <c r="F510" s="206">
        <v>4621146</v>
      </c>
      <c r="G510" s="206">
        <v>4866525</v>
      </c>
      <c r="H510" s="206">
        <v>4512688</v>
      </c>
    </row>
    <row r="511" spans="1:9" x14ac:dyDescent="0.2">
      <c r="A511" s="208" t="s">
        <v>460</v>
      </c>
      <c r="B511" s="273"/>
      <c r="C511" s="206">
        <v>5118118</v>
      </c>
      <c r="D511" s="206">
        <v>5176566</v>
      </c>
      <c r="E511" s="206">
        <v>5612875</v>
      </c>
      <c r="F511" s="206">
        <v>6046872</v>
      </c>
      <c r="G511" s="206">
        <v>6742131</v>
      </c>
      <c r="H511" s="206">
        <v>6503279</v>
      </c>
    </row>
    <row r="512" spans="1:9" ht="15.75" x14ac:dyDescent="0.25">
      <c r="A512" s="276" t="s">
        <v>461</v>
      </c>
      <c r="B512" s="257"/>
      <c r="C512" s="205">
        <v>48983364</v>
      </c>
      <c r="D512" s="205">
        <v>50996013</v>
      </c>
      <c r="E512" s="205">
        <v>51895649</v>
      </c>
      <c r="F512" s="205">
        <v>53695550</v>
      </c>
      <c r="G512" s="205">
        <v>55980626</v>
      </c>
      <c r="H512" s="205">
        <v>54780282</v>
      </c>
    </row>
    <row r="513" spans="1:8" x14ac:dyDescent="0.2">
      <c r="A513" s="208" t="s">
        <v>458</v>
      </c>
      <c r="B513" s="273"/>
      <c r="C513" s="206">
        <v>39416842</v>
      </c>
      <c r="D513" s="206">
        <v>41205397</v>
      </c>
      <c r="E513" s="206">
        <v>41748266</v>
      </c>
      <c r="F513" s="206">
        <v>43035765</v>
      </c>
      <c r="G513" s="206">
        <v>44380392</v>
      </c>
      <c r="H513" s="206">
        <v>43773066</v>
      </c>
    </row>
    <row r="514" spans="1:8" x14ac:dyDescent="0.2">
      <c r="A514" s="208" t="s">
        <v>459</v>
      </c>
      <c r="B514" s="273"/>
      <c r="C514" s="206">
        <v>4448404</v>
      </c>
      <c r="D514" s="206">
        <v>4614050</v>
      </c>
      <c r="E514" s="206">
        <v>4534508</v>
      </c>
      <c r="F514" s="206">
        <v>4612913</v>
      </c>
      <c r="G514" s="206">
        <v>4858103</v>
      </c>
      <c r="H514" s="206">
        <v>4503937</v>
      </c>
    </row>
    <row r="515" spans="1:8" x14ac:dyDescent="0.2">
      <c r="A515" s="208" t="s">
        <v>460</v>
      </c>
      <c r="B515" s="273"/>
      <c r="C515" s="206">
        <v>5118118</v>
      </c>
      <c r="D515" s="206">
        <v>5176566</v>
      </c>
      <c r="E515" s="206">
        <v>5612875</v>
      </c>
      <c r="F515" s="206">
        <v>6046872</v>
      </c>
      <c r="G515" s="206">
        <v>6742131</v>
      </c>
      <c r="H515" s="206">
        <v>6503279</v>
      </c>
    </row>
    <row r="516" spans="1:8" ht="15.75" x14ac:dyDescent="0.25">
      <c r="A516" s="276" t="s">
        <v>462</v>
      </c>
      <c r="B516" s="257"/>
      <c r="C516" s="205">
        <v>46045</v>
      </c>
      <c r="D516" s="205">
        <v>48242</v>
      </c>
      <c r="E516" s="205">
        <v>49802</v>
      </c>
      <c r="F516" s="205">
        <v>53246</v>
      </c>
      <c r="G516" s="205">
        <v>50316</v>
      </c>
      <c r="H516" s="205">
        <v>51893</v>
      </c>
    </row>
    <row r="517" spans="1:8" x14ac:dyDescent="0.2">
      <c r="A517" s="208" t="s">
        <v>458</v>
      </c>
      <c r="B517" s="273"/>
      <c r="C517" s="206">
        <v>37672</v>
      </c>
      <c r="D517" s="206">
        <v>39741</v>
      </c>
      <c r="E517" s="206">
        <v>41412</v>
      </c>
      <c r="F517" s="206">
        <v>45013</v>
      </c>
      <c r="G517" s="206">
        <v>41894</v>
      </c>
      <c r="H517" s="206">
        <v>43142</v>
      </c>
    </row>
    <row r="518" spans="1:8" x14ac:dyDescent="0.2">
      <c r="A518" s="208" t="s">
        <v>459</v>
      </c>
      <c r="B518" s="273"/>
      <c r="C518" s="206">
        <v>8373</v>
      </c>
      <c r="D518" s="206">
        <v>8501</v>
      </c>
      <c r="E518" s="206">
        <v>8390</v>
      </c>
      <c r="F518" s="206">
        <v>8233</v>
      </c>
      <c r="G518" s="206">
        <v>8422</v>
      </c>
      <c r="H518" s="206">
        <v>8751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68531</v>
      </c>
      <c r="D521" s="200">
        <v>68500</v>
      </c>
      <c r="E521" s="200">
        <v>75522</v>
      </c>
      <c r="F521" s="200">
        <v>69882</v>
      </c>
      <c r="G521" s="200">
        <v>70412</v>
      </c>
      <c r="H521" s="200">
        <v>70836</v>
      </c>
    </row>
    <row r="522" spans="1:8" x14ac:dyDescent="0.2">
      <c r="A522" s="208" t="s">
        <v>458</v>
      </c>
      <c r="B522" s="273"/>
      <c r="C522" s="201">
        <v>5165</v>
      </c>
      <c r="D522" s="201">
        <v>5184</v>
      </c>
      <c r="E522" s="201">
        <v>5311</v>
      </c>
      <c r="F522" s="201">
        <v>5349</v>
      </c>
      <c r="G522" s="201">
        <v>5336</v>
      </c>
      <c r="H522" s="201">
        <v>5389</v>
      </c>
    </row>
    <row r="523" spans="1:8" x14ac:dyDescent="0.2">
      <c r="A523" s="208" t="s">
        <v>459</v>
      </c>
      <c r="B523" s="273"/>
      <c r="C523" s="201">
        <v>48868</v>
      </c>
      <c r="D523" s="201">
        <v>48913</v>
      </c>
      <c r="E523" s="201">
        <v>54039</v>
      </c>
      <c r="F523" s="201">
        <v>49754</v>
      </c>
      <c r="G523" s="201">
        <v>50171</v>
      </c>
      <c r="H523" s="201">
        <v>50498</v>
      </c>
    </row>
    <row r="524" spans="1:8" x14ac:dyDescent="0.2">
      <c r="A524" s="208" t="s">
        <v>460</v>
      </c>
      <c r="B524" s="273"/>
      <c r="C524" s="201">
        <v>14498</v>
      </c>
      <c r="D524" s="201">
        <v>14403</v>
      </c>
      <c r="E524" s="201">
        <v>16172</v>
      </c>
      <c r="F524" s="201">
        <v>14779</v>
      </c>
      <c r="G524" s="201">
        <v>14905</v>
      </c>
      <c r="H524" s="201">
        <v>14949</v>
      </c>
    </row>
    <row r="525" spans="1:8" ht="15.75" x14ac:dyDescent="0.25">
      <c r="A525" s="276" t="s">
        <v>461</v>
      </c>
      <c r="B525" s="257"/>
      <c r="C525" s="200">
        <v>7235</v>
      </c>
      <c r="D525" s="200">
        <v>7338</v>
      </c>
      <c r="E525" s="200">
        <v>7437</v>
      </c>
      <c r="F525" s="200">
        <v>7538</v>
      </c>
      <c r="G525" s="200">
        <v>7601</v>
      </c>
      <c r="H525" s="200">
        <v>7635</v>
      </c>
    </row>
    <row r="526" spans="1:8" x14ac:dyDescent="0.2">
      <c r="A526" s="208" t="s">
        <v>458</v>
      </c>
      <c r="B526" s="273"/>
      <c r="C526" s="201">
        <v>4730</v>
      </c>
      <c r="D526" s="201">
        <v>4749</v>
      </c>
      <c r="E526" s="201">
        <v>4854</v>
      </c>
      <c r="F526" s="201">
        <v>4892</v>
      </c>
      <c r="G526" s="201">
        <v>4880</v>
      </c>
      <c r="H526" s="201">
        <v>4928</v>
      </c>
    </row>
    <row r="527" spans="1:8" x14ac:dyDescent="0.2">
      <c r="A527" s="208" t="s">
        <v>459</v>
      </c>
      <c r="B527" s="273"/>
      <c r="C527" s="201">
        <v>2243</v>
      </c>
      <c r="D527" s="201">
        <v>2331</v>
      </c>
      <c r="E527" s="201">
        <v>2309</v>
      </c>
      <c r="F527" s="201">
        <v>2363</v>
      </c>
      <c r="G527" s="201">
        <v>2427</v>
      </c>
      <c r="H527" s="201">
        <v>2417</v>
      </c>
    </row>
    <row r="528" spans="1:8" x14ac:dyDescent="0.2">
      <c r="A528" s="208" t="s">
        <v>460</v>
      </c>
      <c r="B528" s="273"/>
      <c r="C528" s="201">
        <v>262</v>
      </c>
      <c r="D528" s="201">
        <v>258</v>
      </c>
      <c r="E528" s="201">
        <v>274</v>
      </c>
      <c r="F528" s="201">
        <v>283</v>
      </c>
      <c r="G528" s="201">
        <v>294</v>
      </c>
      <c r="H528" s="201">
        <v>290</v>
      </c>
    </row>
    <row r="529" spans="1:8" ht="15.75" x14ac:dyDescent="0.25">
      <c r="A529" s="276" t="s">
        <v>462</v>
      </c>
      <c r="B529" s="257"/>
      <c r="C529" s="200">
        <v>61296</v>
      </c>
      <c r="D529" s="200">
        <v>61162</v>
      </c>
      <c r="E529" s="200">
        <v>68085</v>
      </c>
      <c r="F529" s="200">
        <v>62344</v>
      </c>
      <c r="G529" s="200">
        <v>62811</v>
      </c>
      <c r="H529" s="200">
        <v>63201</v>
      </c>
    </row>
    <row r="530" spans="1:8" x14ac:dyDescent="0.2">
      <c r="A530" s="208" t="s">
        <v>458</v>
      </c>
      <c r="B530" s="273"/>
      <c r="C530" s="201">
        <v>435</v>
      </c>
      <c r="D530" s="201">
        <v>435</v>
      </c>
      <c r="E530" s="201">
        <v>457</v>
      </c>
      <c r="F530" s="201">
        <v>457</v>
      </c>
      <c r="G530" s="201">
        <v>456</v>
      </c>
      <c r="H530" s="201">
        <v>461</v>
      </c>
    </row>
    <row r="531" spans="1:8" x14ac:dyDescent="0.2">
      <c r="A531" s="208" t="s">
        <v>459</v>
      </c>
      <c r="B531" s="273"/>
      <c r="C531" s="201">
        <v>46625</v>
      </c>
      <c r="D531" s="201">
        <v>46582</v>
      </c>
      <c r="E531" s="201">
        <v>51730</v>
      </c>
      <c r="F531" s="201">
        <v>47391</v>
      </c>
      <c r="G531" s="201">
        <v>47744</v>
      </c>
      <c r="H531" s="201">
        <v>48081</v>
      </c>
    </row>
    <row r="532" spans="1:8" x14ac:dyDescent="0.2">
      <c r="A532" s="208" t="s">
        <v>460</v>
      </c>
      <c r="B532" s="273"/>
      <c r="C532" s="201">
        <v>14236</v>
      </c>
      <c r="D532" s="201">
        <v>14145</v>
      </c>
      <c r="E532" s="201">
        <v>15898</v>
      </c>
      <c r="F532" s="201">
        <v>14496</v>
      </c>
      <c r="G532" s="201">
        <v>14611</v>
      </c>
      <c r="H532" s="201">
        <v>14659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715430</v>
      </c>
      <c r="D534" s="203">
        <v>745170</v>
      </c>
      <c r="E534" s="203">
        <v>687820</v>
      </c>
      <c r="F534" s="203">
        <v>769140</v>
      </c>
      <c r="G534" s="203">
        <v>795760</v>
      </c>
      <c r="H534" s="203">
        <v>774070</v>
      </c>
    </row>
    <row r="535" spans="1:8" x14ac:dyDescent="0.2">
      <c r="A535" s="208" t="s">
        <v>458</v>
      </c>
      <c r="B535" s="273"/>
      <c r="C535" s="204">
        <v>7638820</v>
      </c>
      <c r="D535" s="204">
        <v>7956240</v>
      </c>
      <c r="E535" s="204">
        <v>7868510</v>
      </c>
      <c r="F535" s="204">
        <v>8053990</v>
      </c>
      <c r="G535" s="204">
        <v>8325020</v>
      </c>
      <c r="H535" s="204">
        <v>8130680</v>
      </c>
    </row>
    <row r="536" spans="1:8" x14ac:dyDescent="0.2">
      <c r="A536" s="208" t="s">
        <v>459</v>
      </c>
      <c r="B536" s="273"/>
      <c r="C536" s="204">
        <v>91200</v>
      </c>
      <c r="D536" s="204">
        <v>94510</v>
      </c>
      <c r="E536" s="204">
        <v>84070</v>
      </c>
      <c r="F536" s="204">
        <v>92880</v>
      </c>
      <c r="G536" s="204">
        <v>97000</v>
      </c>
      <c r="H536" s="204">
        <v>89360</v>
      </c>
    </row>
    <row r="537" spans="1:8" x14ac:dyDescent="0.2">
      <c r="A537" s="208" t="s">
        <v>460</v>
      </c>
      <c r="B537" s="273"/>
      <c r="C537" s="204">
        <v>353020</v>
      </c>
      <c r="D537" s="204">
        <v>359410</v>
      </c>
      <c r="E537" s="204">
        <v>347070</v>
      </c>
      <c r="F537" s="204">
        <v>409150</v>
      </c>
      <c r="G537" s="204">
        <v>452340</v>
      </c>
      <c r="H537" s="204">
        <v>435030</v>
      </c>
    </row>
    <row r="538" spans="1:8" ht="15.75" x14ac:dyDescent="0.25">
      <c r="A538" s="276" t="s">
        <v>461</v>
      </c>
      <c r="B538" s="257"/>
      <c r="C538" s="203">
        <v>6770330</v>
      </c>
      <c r="D538" s="203">
        <v>6949580</v>
      </c>
      <c r="E538" s="203">
        <v>6978040</v>
      </c>
      <c r="F538" s="203">
        <v>7123320</v>
      </c>
      <c r="G538" s="203">
        <v>7364900</v>
      </c>
      <c r="H538" s="203">
        <v>7174890</v>
      </c>
    </row>
    <row r="539" spans="1:8" x14ac:dyDescent="0.2">
      <c r="A539" s="208" t="s">
        <v>458</v>
      </c>
      <c r="B539" s="273"/>
      <c r="C539" s="204">
        <v>8333370</v>
      </c>
      <c r="D539" s="204">
        <v>8676650</v>
      </c>
      <c r="E539" s="204">
        <v>8600800</v>
      </c>
      <c r="F539" s="204">
        <v>8797170</v>
      </c>
      <c r="G539" s="204">
        <v>9094340</v>
      </c>
      <c r="H539" s="204">
        <v>8882520</v>
      </c>
    </row>
    <row r="540" spans="1:8" x14ac:dyDescent="0.2">
      <c r="A540" s="208" t="s">
        <v>459</v>
      </c>
      <c r="B540" s="273"/>
      <c r="C540" s="204">
        <v>1983240</v>
      </c>
      <c r="D540" s="204">
        <v>1979430</v>
      </c>
      <c r="E540" s="204">
        <v>1963840</v>
      </c>
      <c r="F540" s="204">
        <v>1952140</v>
      </c>
      <c r="G540" s="204">
        <v>2001690</v>
      </c>
      <c r="H540" s="204">
        <v>1863440</v>
      </c>
    </row>
    <row r="541" spans="1:8" x14ac:dyDescent="0.2">
      <c r="A541" s="208" t="s">
        <v>460</v>
      </c>
      <c r="B541" s="273"/>
      <c r="C541" s="204">
        <v>19534800</v>
      </c>
      <c r="D541" s="204">
        <v>20064210</v>
      </c>
      <c r="E541" s="204">
        <v>20484950</v>
      </c>
      <c r="F541" s="204">
        <v>21367040</v>
      </c>
      <c r="G541" s="204">
        <v>22932420</v>
      </c>
      <c r="H541" s="204">
        <v>22425100</v>
      </c>
    </row>
    <row r="542" spans="1:8" ht="15.75" x14ac:dyDescent="0.25">
      <c r="A542" s="276" t="s">
        <v>462</v>
      </c>
      <c r="B542" s="257"/>
      <c r="C542" s="203">
        <v>750</v>
      </c>
      <c r="D542" s="203">
        <v>790</v>
      </c>
      <c r="E542" s="203">
        <v>730</v>
      </c>
      <c r="F542" s="203">
        <v>850</v>
      </c>
      <c r="G542" s="203">
        <v>800</v>
      </c>
      <c r="H542" s="203">
        <v>820</v>
      </c>
    </row>
    <row r="543" spans="1:8" x14ac:dyDescent="0.2">
      <c r="A543" s="208" t="s">
        <v>458</v>
      </c>
      <c r="B543" s="273"/>
      <c r="C543" s="204">
        <v>86600</v>
      </c>
      <c r="D543" s="204">
        <v>91360</v>
      </c>
      <c r="E543" s="204">
        <v>90620</v>
      </c>
      <c r="F543" s="204">
        <v>98500</v>
      </c>
      <c r="G543" s="204">
        <v>91870</v>
      </c>
      <c r="H543" s="204">
        <v>93580</v>
      </c>
    </row>
    <row r="544" spans="1:8" x14ac:dyDescent="0.2">
      <c r="A544" s="208" t="s">
        <v>459</v>
      </c>
      <c r="B544" s="273"/>
      <c r="C544" s="204">
        <v>180</v>
      </c>
      <c r="D544" s="204">
        <v>180</v>
      </c>
      <c r="E544" s="204">
        <v>160</v>
      </c>
      <c r="F544" s="204">
        <v>170</v>
      </c>
      <c r="G544" s="204">
        <v>180</v>
      </c>
      <c r="H544" s="204">
        <v>180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66.510000000000005</v>
      </c>
      <c r="D550" s="195">
        <v>78.48</v>
      </c>
      <c r="E550" s="195">
        <v>88.34</v>
      </c>
      <c r="F550" s="195">
        <v>111.55</v>
      </c>
      <c r="G550" s="195">
        <v>133.80000000000001</v>
      </c>
      <c r="H550" s="195">
        <v>195.06</v>
      </c>
    </row>
    <row r="551" spans="1:8" ht="15.75" x14ac:dyDescent="0.2">
      <c r="A551" s="274" t="s">
        <v>473</v>
      </c>
      <c r="B551" s="275"/>
      <c r="C551" s="196">
        <v>215319</v>
      </c>
      <c r="D551" s="196">
        <v>243654</v>
      </c>
      <c r="E551" s="196">
        <v>270927</v>
      </c>
      <c r="F551" s="196">
        <v>327798</v>
      </c>
      <c r="G551" s="196">
        <v>354502</v>
      </c>
      <c r="H551" s="196">
        <v>398875</v>
      </c>
    </row>
    <row r="552" spans="1:8" ht="15.75" x14ac:dyDescent="0.2">
      <c r="A552" s="280" t="s">
        <v>474</v>
      </c>
      <c r="B552" s="275"/>
      <c r="C552" s="195">
        <v>308.89999999999998</v>
      </c>
      <c r="D552" s="195">
        <v>322.08999999999997</v>
      </c>
      <c r="E552" s="195">
        <v>326.05</v>
      </c>
      <c r="F552" s="195">
        <v>340.31</v>
      </c>
      <c r="G552" s="195">
        <v>377.42</v>
      </c>
      <c r="H552" s="195">
        <v>489.03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0.17997293640054135</v>
      </c>
      <c r="D556" s="197">
        <f>IF(AND(D550&gt;0,E550&gt;0)=TRUE,E550/D550-1,"")</f>
        <v>0.12563710499490321</v>
      </c>
      <c r="E556" s="197">
        <f>IF(AND(E550&gt;0,F550&gt;0)=TRUE,F550/E550-1,"")</f>
        <v>0.26273488793298605</v>
      </c>
      <c r="F556" s="197">
        <f>IF(AND(F550&gt;0,G550&gt;0)=TRUE,G550/F550-1,"")</f>
        <v>0.19946212460779922</v>
      </c>
      <c r="G556" s="197">
        <f>IF(AND(G550&gt;0,H550&gt;0)=TRUE,H550/G550-1,"")</f>
        <v>0.45784753363228692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0.13159544675574386</v>
      </c>
      <c r="D557" s="197">
        <f t="shared" si="20"/>
        <v>0.1119333152749391</v>
      </c>
      <c r="E557" s="197">
        <f t="shared" si="20"/>
        <v>0.20991263329236287</v>
      </c>
      <c r="F557" s="197">
        <f t="shared" si="20"/>
        <v>8.1464804544262082E-2</v>
      </c>
      <c r="G557" s="197">
        <f t="shared" si="20"/>
        <v>0.12516995672802977</v>
      </c>
    </row>
    <row r="558" spans="1:8" ht="15.75" x14ac:dyDescent="0.2">
      <c r="A558" s="280" t="s">
        <v>474</v>
      </c>
      <c r="B558" s="275"/>
      <c r="C558" s="197">
        <f t="shared" si="20"/>
        <v>4.2699902881191409E-2</v>
      </c>
      <c r="D558" s="197">
        <f t="shared" si="20"/>
        <v>1.229470023906365E-2</v>
      </c>
      <c r="E558" s="197">
        <f t="shared" si="20"/>
        <v>4.3735623370648735E-2</v>
      </c>
      <c r="F558" s="197">
        <f t="shared" si="20"/>
        <v>0.10904763304046305</v>
      </c>
      <c r="G558" s="197">
        <f t="shared" si="20"/>
        <v>0.29571829791743931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34.44</v>
      </c>
      <c r="D562" s="195">
        <v>43.02</v>
      </c>
      <c r="E562" s="195">
        <v>68.84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100333</v>
      </c>
      <c r="D563" s="196">
        <v>99285</v>
      </c>
      <c r="E563" s="196">
        <v>99538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343.26</v>
      </c>
      <c r="D564" s="195">
        <v>433.28</v>
      </c>
      <c r="E564" s="195">
        <v>691.59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0.24912891986062724</v>
      </c>
      <c r="D568" s="197">
        <f>IF(AND(D562&gt;0,E562&gt;0)=TRUE,E562/D562-1,"")</f>
        <v>0.60018596001859592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-1.0445217425971487E-2</v>
      </c>
      <c r="D569" s="197">
        <f t="shared" si="21"/>
        <v>2.5482197713653232E-3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0.26225018936083422</v>
      </c>
      <c r="D570" s="197">
        <f t="shared" si="21"/>
        <v>0.59617337518463831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674567</v>
      </c>
      <c r="E591" s="147">
        <v>210936</v>
      </c>
      <c r="F591" s="147">
        <v>48257</v>
      </c>
      <c r="G591" s="147">
        <v>458345</v>
      </c>
      <c r="H591" s="147">
        <v>210518</v>
      </c>
      <c r="I591" s="147">
        <v>3124</v>
      </c>
    </row>
    <row r="592" spans="1:9" x14ac:dyDescent="0.2">
      <c r="A592" s="233" t="s">
        <v>121</v>
      </c>
      <c r="B592" s="234"/>
      <c r="C592" s="234"/>
      <c r="D592" s="148">
        <v>944293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0.71436196180634615</v>
      </c>
      <c r="E593" s="87">
        <f t="shared" si="22"/>
        <v>0.22337981961107412</v>
      </c>
      <c r="F593" s="87">
        <f t="shared" si="22"/>
        <v>5.1103841710147167E-2</v>
      </c>
      <c r="G593" s="87">
        <f t="shared" si="22"/>
        <v>0.48538430338888461</v>
      </c>
      <c r="H593" s="87">
        <f t="shared" si="22"/>
        <v>0.2229371603940726</v>
      </c>
      <c r="I593" s="87">
        <f t="shared" si="22"/>
        <v>3.3082952007480728E-3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1496113</v>
      </c>
      <c r="E596" s="144">
        <v>542200</v>
      </c>
      <c r="F596" s="144">
        <v>49212</v>
      </c>
      <c r="G596" s="144">
        <v>604997</v>
      </c>
      <c r="H596" s="144">
        <v>296233</v>
      </c>
      <c r="I596" s="144">
        <v>3471</v>
      </c>
    </row>
    <row r="597" spans="1:9" x14ac:dyDescent="0.2">
      <c r="A597" s="233" t="s">
        <v>125</v>
      </c>
      <c r="B597" s="234"/>
      <c r="C597" s="234"/>
      <c r="D597" s="143">
        <v>29582</v>
      </c>
      <c r="E597" s="144">
        <v>24124</v>
      </c>
      <c r="F597" s="144">
        <v>101</v>
      </c>
      <c r="G597" s="144">
        <v>928</v>
      </c>
      <c r="H597" s="144">
        <v>4325</v>
      </c>
      <c r="I597" s="144">
        <v>1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2.6</v>
      </c>
      <c r="F598" s="142">
        <v>1</v>
      </c>
      <c r="G598" s="142">
        <v>1.3</v>
      </c>
      <c r="H598" s="142">
        <v>1.4</v>
      </c>
      <c r="I598" s="142">
        <v>1.1000000000000001</v>
      </c>
    </row>
    <row r="599" spans="1:9" x14ac:dyDescent="0.2">
      <c r="A599" s="233" t="s">
        <v>127</v>
      </c>
      <c r="B599" s="234"/>
      <c r="C599" s="234"/>
      <c r="D599" s="88">
        <v>55792.47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39043644498</v>
      </c>
      <c r="E601" s="151">
        <v>7134476020</v>
      </c>
      <c r="F601" s="151">
        <v>19259489619</v>
      </c>
      <c r="G601" s="151">
        <v>2053828852</v>
      </c>
      <c r="H601" s="151">
        <v>2414661122</v>
      </c>
      <c r="I601" s="151">
        <v>8181188885</v>
      </c>
    </row>
    <row r="602" spans="1:9" x14ac:dyDescent="0.2">
      <c r="A602" s="233" t="s">
        <v>130</v>
      </c>
      <c r="B602" s="234"/>
      <c r="C602" s="234"/>
      <c r="D602" s="152">
        <v>26096.720000000001</v>
      </c>
      <c r="E602" s="153">
        <v>13158.38</v>
      </c>
      <c r="F602" s="153">
        <v>391357.59</v>
      </c>
      <c r="G602" s="153">
        <v>3394.78</v>
      </c>
      <c r="H602" s="153">
        <v>8151.22</v>
      </c>
      <c r="I602" s="153">
        <v>2357012.0699999998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16203911555</v>
      </c>
      <c r="E604" s="155">
        <v>3883407349</v>
      </c>
      <c r="F604" s="155">
        <v>720102230</v>
      </c>
      <c r="G604" s="155">
        <v>2005510482</v>
      </c>
      <c r="H604" s="155">
        <v>1472102638</v>
      </c>
      <c r="I604" s="155">
        <v>8122788856</v>
      </c>
    </row>
    <row r="605" spans="1:9" x14ac:dyDescent="0.2">
      <c r="A605" s="233" t="s">
        <v>133</v>
      </c>
      <c r="B605" s="234"/>
      <c r="C605" s="234"/>
      <c r="D605" s="152">
        <v>10830.67</v>
      </c>
      <c r="E605" s="153">
        <v>7162.32</v>
      </c>
      <c r="F605" s="153">
        <v>14632.66</v>
      </c>
      <c r="G605" s="153">
        <v>3314.91</v>
      </c>
      <c r="H605" s="153">
        <v>4969.41</v>
      </c>
      <c r="I605" s="153">
        <v>2340186.94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20388899437</v>
      </c>
      <c r="E607" s="157">
        <v>5840215462</v>
      </c>
      <c r="F607" s="157">
        <v>1677729328</v>
      </c>
      <c r="G607" s="157">
        <v>2011869671</v>
      </c>
      <c r="H607" s="157">
        <v>2744342552</v>
      </c>
      <c r="I607" s="157">
        <v>8114742424</v>
      </c>
    </row>
    <row r="608" spans="1:9" x14ac:dyDescent="0.2">
      <c r="A608" s="233" t="s">
        <v>112</v>
      </c>
      <c r="B608" s="234"/>
      <c r="C608" s="234"/>
      <c r="D608" s="158">
        <v>37845.18</v>
      </c>
      <c r="E608" s="159">
        <v>19608.3</v>
      </c>
      <c r="F608" s="159">
        <v>161630.96</v>
      </c>
      <c r="G608" s="159">
        <v>22285.759999999998</v>
      </c>
      <c r="H608" s="159">
        <v>19886.97</v>
      </c>
      <c r="I608" s="159">
        <v>3609760.86</v>
      </c>
    </row>
    <row r="609" spans="1:9" x14ac:dyDescent="0.2">
      <c r="A609" s="233" t="s">
        <v>135</v>
      </c>
      <c r="B609" s="234"/>
      <c r="C609" s="234"/>
      <c r="D609" s="143">
        <v>538745</v>
      </c>
      <c r="E609" s="144">
        <v>297844</v>
      </c>
      <c r="F609" s="144">
        <v>10380</v>
      </c>
      <c r="G609" s="144">
        <v>90276</v>
      </c>
      <c r="H609" s="144">
        <v>137997</v>
      </c>
      <c r="I609" s="144">
        <v>2248</v>
      </c>
    </row>
    <row r="610" spans="1:9" x14ac:dyDescent="0.2">
      <c r="A610" s="233" t="s">
        <v>113</v>
      </c>
      <c r="B610" s="234"/>
      <c r="C610" s="234"/>
      <c r="D610" s="87">
        <v>7.6E-3</v>
      </c>
      <c r="E610" s="89">
        <v>4.1999999999999997E-3</v>
      </c>
      <c r="F610" s="89">
        <v>1E-4</v>
      </c>
      <c r="G610" s="89">
        <v>1.2999999999999999E-3</v>
      </c>
      <c r="H610" s="89">
        <v>1.9E-3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0.76</v>
      </c>
      <c r="E612" s="142">
        <v>0.5</v>
      </c>
      <c r="F612" s="142">
        <v>0.1</v>
      </c>
      <c r="G612" s="142">
        <v>0.22</v>
      </c>
      <c r="H612" s="142">
        <v>0.32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0.82</v>
      </c>
      <c r="E613" s="142">
        <v>0.62</v>
      </c>
      <c r="F613" s="142">
        <v>0.04</v>
      </c>
      <c r="G613" s="142">
        <v>0.36</v>
      </c>
      <c r="H613" s="142">
        <v>0.35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0.57999999999999996</v>
      </c>
      <c r="E614" s="142">
        <v>0.37</v>
      </c>
      <c r="F614" s="142">
        <v>0.03</v>
      </c>
      <c r="G614" s="142">
        <v>0.13</v>
      </c>
      <c r="H614" s="142">
        <v>0.39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0.43</v>
      </c>
      <c r="E615" s="142">
        <v>0.32</v>
      </c>
      <c r="F615" s="142">
        <v>0.02</v>
      </c>
      <c r="G615" s="142">
        <v>7.0000000000000007E-2</v>
      </c>
      <c r="H615" s="142">
        <v>0.23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23.89</v>
      </c>
      <c r="E616" s="142">
        <v>13.96</v>
      </c>
      <c r="F616" s="142">
        <v>0.89</v>
      </c>
      <c r="G616" s="142">
        <v>7.21</v>
      </c>
      <c r="H616" s="142">
        <v>9.39</v>
      </c>
      <c r="I616" s="142">
        <v>0.23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26.48</v>
      </c>
      <c r="E618" s="142">
        <v>15.77</v>
      </c>
      <c r="F618" s="142">
        <v>1.0900000000000001</v>
      </c>
      <c r="G618" s="142">
        <v>8</v>
      </c>
      <c r="H618" s="142">
        <v>10.67</v>
      </c>
      <c r="I618" s="142">
        <v>0.23</v>
      </c>
    </row>
    <row r="619" spans="1:9" x14ac:dyDescent="0.2">
      <c r="A619" s="263" t="s">
        <v>144</v>
      </c>
      <c r="B619" s="234"/>
      <c r="C619" s="234"/>
      <c r="D619" s="141">
        <v>25.72</v>
      </c>
      <c r="E619" s="142">
        <v>15.27</v>
      </c>
      <c r="F619" s="142">
        <v>0.99</v>
      </c>
      <c r="G619" s="142">
        <v>7.77</v>
      </c>
      <c r="H619" s="142">
        <v>10.35</v>
      </c>
      <c r="I619" s="142">
        <v>0.23</v>
      </c>
    </row>
    <row r="620" spans="1:9" x14ac:dyDescent="0.2">
      <c r="A620" s="263" t="s">
        <v>145</v>
      </c>
      <c r="B620" s="234"/>
      <c r="C620" s="234"/>
      <c r="D620" s="141">
        <v>24.9</v>
      </c>
      <c r="E620" s="142">
        <v>14.65</v>
      </c>
      <c r="F620" s="142">
        <v>0.95</v>
      </c>
      <c r="G620" s="142">
        <v>7.41</v>
      </c>
      <c r="H620" s="142">
        <v>10</v>
      </c>
      <c r="I620" s="142">
        <v>0.23</v>
      </c>
    </row>
    <row r="621" spans="1:9" x14ac:dyDescent="0.2">
      <c r="A621" s="263" t="s">
        <v>146</v>
      </c>
      <c r="B621" s="234"/>
      <c r="C621" s="234"/>
      <c r="D621" s="141">
        <v>24.32</v>
      </c>
      <c r="E621" s="142">
        <v>14.28</v>
      </c>
      <c r="F621" s="142">
        <v>0.91</v>
      </c>
      <c r="G621" s="142">
        <v>7.28</v>
      </c>
      <c r="H621" s="142">
        <v>9.61</v>
      </c>
      <c r="I621" s="142">
        <v>0.23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659994</v>
      </c>
      <c r="E623" s="144">
        <v>198410</v>
      </c>
      <c r="F623" s="144">
        <v>47650</v>
      </c>
      <c r="G623" s="144">
        <v>444919</v>
      </c>
      <c r="H623" s="144">
        <v>205493</v>
      </c>
      <c r="I623" s="144">
        <v>1345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0.62539999999999996</v>
      </c>
      <c r="E625" s="89">
        <v>0.34439999999999998</v>
      </c>
      <c r="F625" s="89">
        <v>0.79039999999999999</v>
      </c>
      <c r="G625" s="89">
        <v>0.79879999999999995</v>
      </c>
      <c r="H625" s="89">
        <v>0.63229999999999997</v>
      </c>
      <c r="I625" s="89">
        <v>0.65500000000000003</v>
      </c>
    </row>
    <row r="626" spans="1:9" x14ac:dyDescent="0.2">
      <c r="A626" s="233" t="s">
        <v>150</v>
      </c>
      <c r="B626" s="234"/>
      <c r="C626" s="234"/>
      <c r="D626" s="87">
        <v>3.3E-3</v>
      </c>
      <c r="E626" s="89">
        <v>1.3599999999999999E-2</v>
      </c>
      <c r="F626" s="89">
        <v>0</v>
      </c>
      <c r="G626" s="89">
        <v>4.0000000000000002E-4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1.4E-3</v>
      </c>
      <c r="E627" s="89">
        <v>5.7999999999999996E-3</v>
      </c>
      <c r="F627" s="89">
        <v>0</v>
      </c>
      <c r="G627" s="89">
        <v>1E-4</v>
      </c>
      <c r="H627" s="89">
        <v>2.0000000000000001E-4</v>
      </c>
      <c r="I627" s="89">
        <v>1.5E-3</v>
      </c>
    </row>
    <row r="628" spans="1:9" x14ac:dyDescent="0.2">
      <c r="A628" s="233" t="s">
        <v>152</v>
      </c>
      <c r="B628" s="234"/>
      <c r="C628" s="234"/>
      <c r="D628" s="87">
        <v>2.5000000000000001E-3</v>
      </c>
      <c r="E628" s="89">
        <v>6.7999999999999996E-3</v>
      </c>
      <c r="F628" s="89">
        <v>0</v>
      </c>
      <c r="G628" s="89">
        <v>1E-4</v>
      </c>
      <c r="H628" s="89">
        <v>5.3E-3</v>
      </c>
      <c r="I628" s="89">
        <v>6.9999999999999999E-4</v>
      </c>
    </row>
    <row r="629" spans="1:9" x14ac:dyDescent="0.2">
      <c r="A629" s="233" t="s">
        <v>153</v>
      </c>
      <c r="B629" s="234"/>
      <c r="C629" s="234"/>
      <c r="D629" s="87">
        <v>7.7499999999999999E-2</v>
      </c>
      <c r="E629" s="89">
        <v>3.1899999999999998E-2</v>
      </c>
      <c r="F629" s="89">
        <v>2.5399999999999999E-2</v>
      </c>
      <c r="G629" s="89">
        <v>0.1041</v>
      </c>
      <c r="H629" s="89">
        <v>2.5899999999999999E-2</v>
      </c>
      <c r="I629" s="89">
        <v>2.75E-2</v>
      </c>
    </row>
    <row r="630" spans="1:9" x14ac:dyDescent="0.2">
      <c r="A630" s="233" t="s">
        <v>154</v>
      </c>
      <c r="B630" s="234"/>
      <c r="C630" s="234"/>
      <c r="D630" s="87">
        <v>1.2699999999999999E-2</v>
      </c>
      <c r="E630" s="89">
        <v>2.7300000000000001E-2</v>
      </c>
      <c r="F630" s="89">
        <v>1.9800000000000002E-2</v>
      </c>
      <c r="G630" s="89">
        <v>3.3999999999999998E-3</v>
      </c>
      <c r="H630" s="89">
        <v>1.66E-2</v>
      </c>
      <c r="I630" s="89">
        <v>1.5599999999999999E-2</v>
      </c>
    </row>
    <row r="631" spans="1:9" x14ac:dyDescent="0.2">
      <c r="A631" s="233" t="s">
        <v>155</v>
      </c>
      <c r="B631" s="234"/>
      <c r="C631" s="234"/>
      <c r="D631" s="87">
        <v>9.7999999999999997E-3</v>
      </c>
      <c r="E631" s="89">
        <v>2.5399999999999999E-2</v>
      </c>
      <c r="F631" s="89">
        <v>8.0000000000000002E-3</v>
      </c>
      <c r="G631" s="89">
        <v>1.5E-3</v>
      </c>
      <c r="H631" s="89">
        <v>1.2800000000000001E-2</v>
      </c>
      <c r="I631" s="89">
        <v>9.7000000000000003E-3</v>
      </c>
    </row>
    <row r="632" spans="1:9" x14ac:dyDescent="0.2">
      <c r="A632" s="233" t="s">
        <v>156</v>
      </c>
      <c r="B632" s="234"/>
      <c r="C632" s="234"/>
      <c r="D632" s="87">
        <v>7.9000000000000008E-3</v>
      </c>
      <c r="E632" s="89">
        <v>1.6899999999999998E-2</v>
      </c>
      <c r="F632" s="89">
        <v>6.1000000000000004E-3</v>
      </c>
      <c r="G632" s="89">
        <v>2.0999999999999999E-3</v>
      </c>
      <c r="H632" s="89">
        <v>1.2500000000000001E-2</v>
      </c>
      <c r="I632" s="89">
        <v>1.12E-2</v>
      </c>
    </row>
    <row r="633" spans="1:9" x14ac:dyDescent="0.2">
      <c r="A633" s="233" t="s">
        <v>157</v>
      </c>
      <c r="B633" s="234"/>
      <c r="C633" s="234"/>
      <c r="D633" s="87">
        <v>5.7999999999999996E-3</v>
      </c>
      <c r="E633" s="89">
        <v>1.43E-2</v>
      </c>
      <c r="F633" s="89">
        <v>4.0000000000000001E-3</v>
      </c>
      <c r="G633" s="89">
        <v>1.2999999999999999E-3</v>
      </c>
      <c r="H633" s="89">
        <v>6.8999999999999999E-3</v>
      </c>
      <c r="I633" s="89">
        <v>6.7000000000000002E-3</v>
      </c>
    </row>
    <row r="634" spans="1:9" x14ac:dyDescent="0.2">
      <c r="A634" s="233" t="s">
        <v>158</v>
      </c>
      <c r="B634" s="234"/>
      <c r="C634" s="234"/>
      <c r="D634" s="87">
        <v>0.25380000000000003</v>
      </c>
      <c r="E634" s="89">
        <v>0.51359999999999995</v>
      </c>
      <c r="F634" s="89">
        <v>0.14630000000000001</v>
      </c>
      <c r="G634" s="89">
        <v>8.8099999999999998E-2</v>
      </c>
      <c r="H634" s="89">
        <v>0.28760000000000002</v>
      </c>
      <c r="I634" s="89">
        <v>0.27210000000000001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0.37459999999999999</v>
      </c>
      <c r="E636" s="89">
        <v>0.65559999999999996</v>
      </c>
      <c r="F636" s="89">
        <v>0.20960000000000001</v>
      </c>
      <c r="G636" s="89">
        <v>0.20119999999999999</v>
      </c>
      <c r="H636" s="89">
        <v>0.36770000000000003</v>
      </c>
      <c r="I636" s="89">
        <v>0.34499999999999997</v>
      </c>
    </row>
    <row r="637" spans="1:9" x14ac:dyDescent="0.2">
      <c r="A637" s="233" t="s">
        <v>160</v>
      </c>
      <c r="B637" s="234"/>
      <c r="C637" s="234"/>
      <c r="D637" s="87">
        <v>0.37130000000000002</v>
      </c>
      <c r="E637" s="89">
        <v>0.64200000000000002</v>
      </c>
      <c r="F637" s="89">
        <v>0.20960000000000001</v>
      </c>
      <c r="G637" s="89">
        <v>0.20069999999999999</v>
      </c>
      <c r="H637" s="89">
        <v>0.36770000000000003</v>
      </c>
      <c r="I637" s="89">
        <v>0.34499999999999997</v>
      </c>
    </row>
    <row r="638" spans="1:9" x14ac:dyDescent="0.2">
      <c r="A638" s="233" t="s">
        <v>161</v>
      </c>
      <c r="B638" s="234"/>
      <c r="C638" s="234"/>
      <c r="D638" s="87">
        <v>0.36980000000000002</v>
      </c>
      <c r="E638" s="89">
        <v>0.63619999999999999</v>
      </c>
      <c r="F638" s="89">
        <v>0.20960000000000001</v>
      </c>
      <c r="G638" s="89">
        <v>0.2006</v>
      </c>
      <c r="H638" s="89">
        <v>0.36749999999999999</v>
      </c>
      <c r="I638" s="89">
        <v>0.34350000000000003</v>
      </c>
    </row>
    <row r="639" spans="1:9" x14ac:dyDescent="0.2">
      <c r="A639" s="233" t="s">
        <v>162</v>
      </c>
      <c r="B639" s="234"/>
      <c r="C639" s="234"/>
      <c r="D639" s="87">
        <v>0.3674</v>
      </c>
      <c r="E639" s="89">
        <v>0.62939999999999996</v>
      </c>
      <c r="F639" s="89">
        <v>0.20960000000000001</v>
      </c>
      <c r="G639" s="89">
        <v>0.20050000000000001</v>
      </c>
      <c r="H639" s="89">
        <v>0.36220000000000002</v>
      </c>
      <c r="I639" s="89">
        <v>0.34279999999999999</v>
      </c>
    </row>
    <row r="640" spans="1:9" x14ac:dyDescent="0.2">
      <c r="A640" s="233" t="s">
        <v>163</v>
      </c>
      <c r="B640" s="234"/>
      <c r="C640" s="234"/>
      <c r="D640" s="87">
        <v>0.28989999999999999</v>
      </c>
      <c r="E640" s="89">
        <v>0.59750000000000003</v>
      </c>
      <c r="F640" s="89">
        <v>0.1842</v>
      </c>
      <c r="G640" s="89">
        <v>9.64E-2</v>
      </c>
      <c r="H640" s="89">
        <v>0.33629999999999999</v>
      </c>
      <c r="I640" s="89">
        <v>0.31519999999999998</v>
      </c>
    </row>
    <row r="641" spans="1:9" x14ac:dyDescent="0.2">
      <c r="A641" s="233" t="s">
        <v>164</v>
      </c>
      <c r="B641" s="234"/>
      <c r="C641" s="234"/>
      <c r="D641" s="87">
        <v>0.2772</v>
      </c>
      <c r="E641" s="89">
        <v>0.57010000000000005</v>
      </c>
      <c r="F641" s="89">
        <v>0.16439999999999999</v>
      </c>
      <c r="G641" s="89">
        <v>9.2999999999999999E-2</v>
      </c>
      <c r="H641" s="89">
        <v>0.31969999999999998</v>
      </c>
      <c r="I641" s="89">
        <v>0.29959999999999998</v>
      </c>
    </row>
    <row r="642" spans="1:9" x14ac:dyDescent="0.2">
      <c r="A642" s="233" t="s">
        <v>165</v>
      </c>
      <c r="B642" s="234"/>
      <c r="C642" s="234"/>
      <c r="D642" s="87">
        <v>0.26740000000000003</v>
      </c>
      <c r="E642" s="89">
        <v>0.54469999999999996</v>
      </c>
      <c r="F642" s="89">
        <v>0.1565</v>
      </c>
      <c r="G642" s="89">
        <v>9.1499999999999998E-2</v>
      </c>
      <c r="H642" s="89">
        <v>0.307</v>
      </c>
      <c r="I642" s="89">
        <v>0.28999999999999998</v>
      </c>
    </row>
    <row r="643" spans="1:9" x14ac:dyDescent="0.2">
      <c r="A643" s="233" t="s">
        <v>166</v>
      </c>
      <c r="B643" s="234"/>
      <c r="C643" s="234"/>
      <c r="D643" s="87">
        <v>0.25950000000000001</v>
      </c>
      <c r="E643" s="89">
        <v>0.52790000000000004</v>
      </c>
      <c r="F643" s="89">
        <v>0.15040000000000001</v>
      </c>
      <c r="G643" s="89">
        <v>8.9399999999999993E-2</v>
      </c>
      <c r="H643" s="89">
        <v>0.2944</v>
      </c>
      <c r="I643" s="89">
        <v>0.27879999999999999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4.6996018684441379E-2</v>
      </c>
      <c r="C772" s="96">
        <f t="shared" ref="C772:C779" si="24">-D68/$B$58</f>
        <v>-4.590884211946946E-2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7.8646602635715879E-2</v>
      </c>
      <c r="C773" s="96">
        <f t="shared" si="24"/>
        <v>-6.9404352205218942E-2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2.5649869163923731E-2</v>
      </c>
      <c r="C774" s="96">
        <f t="shared" si="24"/>
        <v>-2.3734189078749073E-2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5.8643803468468134E-2</v>
      </c>
      <c r="C775" s="96">
        <f t="shared" si="24"/>
        <v>-5.5640946818321546E-2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0.10220084524853856</v>
      </c>
      <c r="C776" s="96">
        <f t="shared" si="24"/>
        <v>-0.10605469872712868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7.7164543548294384E-2</v>
      </c>
      <c r="C777" s="96">
        <f t="shared" si="24"/>
        <v>-8.4218694938255872E-2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6.7742346651871066E-2</v>
      </c>
      <c r="C778" s="96">
        <f t="shared" si="24"/>
        <v>-6.1371741906782733E-2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4.6095036726573842E-2</v>
      </c>
      <c r="C779" s="96">
        <f t="shared" si="24"/>
        <v>-5.0527468078246721E-2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236.83</v>
      </c>
      <c r="D785" s="97">
        <v>222.43</v>
      </c>
      <c r="E785" s="97">
        <v>160.44</v>
      </c>
      <c r="F785" s="97">
        <v>175.47</v>
      </c>
      <c r="G785" s="94">
        <v>136.13999999999999</v>
      </c>
      <c r="H785" s="97">
        <v>119.98</v>
      </c>
      <c r="I785" s="97">
        <v>72.52</v>
      </c>
      <c r="J785" s="97">
        <v>78.650000000000006</v>
      </c>
      <c r="K785" s="94">
        <v>31.19</v>
      </c>
      <c r="L785" s="94">
        <v>33.31</v>
      </c>
      <c r="M785" s="94">
        <v>29.18</v>
      </c>
      <c r="N785" s="97">
        <v>30.68</v>
      </c>
      <c r="O785" s="94">
        <v>6.14</v>
      </c>
      <c r="P785" s="94">
        <v>8.89</v>
      </c>
      <c r="Q785" s="94">
        <v>6.26</v>
      </c>
      <c r="R785" s="97">
        <v>6.26</v>
      </c>
      <c r="W785" s="93"/>
    </row>
    <row r="786" spans="1:23" x14ac:dyDescent="0.2">
      <c r="A786" s="94"/>
      <c r="B786" s="94" t="s">
        <v>225</v>
      </c>
      <c r="C786" s="94">
        <v>221.81</v>
      </c>
      <c r="D786" s="97">
        <v>208.4</v>
      </c>
      <c r="E786" s="97">
        <v>186.11</v>
      </c>
      <c r="F786" s="97">
        <v>181.73</v>
      </c>
      <c r="G786" s="94">
        <v>125.49</v>
      </c>
      <c r="H786" s="97">
        <v>104.7</v>
      </c>
      <c r="I786" s="97">
        <v>85.92</v>
      </c>
      <c r="J786" s="97">
        <v>91.55</v>
      </c>
      <c r="K786" s="94">
        <v>30.68</v>
      </c>
      <c r="L786" s="94">
        <v>33.69</v>
      </c>
      <c r="M786" s="94">
        <v>34.94</v>
      </c>
      <c r="N786" s="97">
        <v>25.42</v>
      </c>
      <c r="O786" s="94">
        <v>6.51</v>
      </c>
      <c r="P786" s="94">
        <v>9.89</v>
      </c>
      <c r="Q786" s="94">
        <v>6.64</v>
      </c>
      <c r="R786" s="97">
        <v>9.02</v>
      </c>
      <c r="W786" s="93"/>
    </row>
    <row r="787" spans="1:23" x14ac:dyDescent="0.2">
      <c r="A787" s="94"/>
      <c r="B787" s="94" t="s">
        <v>226</v>
      </c>
      <c r="C787" s="94">
        <v>238.71</v>
      </c>
      <c r="D787" s="97">
        <v>224.44</v>
      </c>
      <c r="E787" s="97">
        <v>204.4</v>
      </c>
      <c r="F787" s="97">
        <v>225.69</v>
      </c>
      <c r="G787" s="94">
        <v>134.13999999999999</v>
      </c>
      <c r="H787" s="97">
        <v>106.83</v>
      </c>
      <c r="I787" s="97">
        <v>97.06</v>
      </c>
      <c r="J787" s="97">
        <v>105.96</v>
      </c>
      <c r="K787" s="94">
        <v>36.07</v>
      </c>
      <c r="L787" s="94">
        <v>41.71</v>
      </c>
      <c r="M787" s="94">
        <v>34.44</v>
      </c>
      <c r="N787" s="97">
        <v>36.57</v>
      </c>
      <c r="O787" s="94">
        <v>6.89</v>
      </c>
      <c r="P787" s="94">
        <v>9.52</v>
      </c>
      <c r="Q787" s="94">
        <v>9.39</v>
      </c>
      <c r="R787" s="97">
        <v>12.27</v>
      </c>
      <c r="W787" s="93"/>
    </row>
    <row r="788" spans="1:23" x14ac:dyDescent="0.2">
      <c r="A788" s="94"/>
      <c r="B788" s="94" t="s">
        <v>227</v>
      </c>
      <c r="C788" s="94">
        <v>237.59</v>
      </c>
      <c r="D788" s="97">
        <v>130.13</v>
      </c>
      <c r="E788" s="97">
        <v>200.26</v>
      </c>
      <c r="F788" s="97">
        <v>220.55</v>
      </c>
      <c r="G788" s="94">
        <v>128.12</v>
      </c>
      <c r="H788" s="97">
        <v>64.75</v>
      </c>
      <c r="I788" s="97">
        <v>90.43</v>
      </c>
      <c r="J788" s="97">
        <v>96.56</v>
      </c>
      <c r="K788" s="94">
        <v>41.46</v>
      </c>
      <c r="L788" s="94">
        <v>24.17</v>
      </c>
      <c r="M788" s="94">
        <v>37.07</v>
      </c>
      <c r="N788" s="97">
        <v>39.08</v>
      </c>
      <c r="O788" s="94">
        <v>5.51</v>
      </c>
      <c r="P788" s="94">
        <v>4.01</v>
      </c>
      <c r="Q788" s="94">
        <v>5.76</v>
      </c>
      <c r="R788" s="97">
        <v>13.4</v>
      </c>
      <c r="W788" s="93"/>
    </row>
    <row r="789" spans="1:23" x14ac:dyDescent="0.2">
      <c r="A789" s="94"/>
      <c r="B789" s="94" t="s">
        <v>228</v>
      </c>
      <c r="C789" s="94">
        <v>234.96</v>
      </c>
      <c r="D789" s="97">
        <v>144.41</v>
      </c>
      <c r="E789" s="97">
        <v>212.54</v>
      </c>
      <c r="F789" s="97">
        <v>231.32</v>
      </c>
      <c r="G789" s="94">
        <v>125.49</v>
      </c>
      <c r="H789" s="97">
        <v>67.760000000000005</v>
      </c>
      <c r="I789" s="97">
        <v>80.28</v>
      </c>
      <c r="J789" s="97">
        <v>101.45</v>
      </c>
      <c r="K789" s="94">
        <v>42.71</v>
      </c>
      <c r="L789" s="94">
        <v>25.55</v>
      </c>
      <c r="M789" s="94">
        <v>49.1</v>
      </c>
      <c r="N789" s="97">
        <v>40.700000000000003</v>
      </c>
      <c r="O789" s="94">
        <v>5.76</v>
      </c>
      <c r="P789" s="94">
        <v>4.88</v>
      </c>
      <c r="Q789" s="94">
        <v>9.39</v>
      </c>
      <c r="R789" s="97">
        <v>12.15</v>
      </c>
      <c r="W789" s="93"/>
    </row>
    <row r="790" spans="1:23" x14ac:dyDescent="0.2">
      <c r="A790" s="94"/>
      <c r="B790" s="94" t="s">
        <v>229</v>
      </c>
      <c r="C790" s="94">
        <v>243.97</v>
      </c>
      <c r="D790" s="97">
        <v>200.76</v>
      </c>
      <c r="E790" s="97">
        <v>202.39</v>
      </c>
      <c r="F790" s="97">
        <v>238.09</v>
      </c>
      <c r="G790" s="94">
        <v>119.36</v>
      </c>
      <c r="H790" s="97">
        <v>92.18</v>
      </c>
      <c r="I790" s="97">
        <v>87.8</v>
      </c>
      <c r="J790" s="97">
        <v>108.46</v>
      </c>
      <c r="K790" s="94">
        <v>45.96</v>
      </c>
      <c r="L790" s="94">
        <v>39.700000000000003</v>
      </c>
      <c r="M790" s="94">
        <v>39.950000000000003</v>
      </c>
      <c r="N790" s="97">
        <v>38.950000000000003</v>
      </c>
      <c r="O790" s="94">
        <v>8.02</v>
      </c>
      <c r="P790" s="94">
        <v>6.64</v>
      </c>
      <c r="Q790" s="94">
        <v>11.65</v>
      </c>
      <c r="R790" s="97">
        <v>11.9</v>
      </c>
      <c r="W790" s="93"/>
    </row>
    <row r="791" spans="1:23" x14ac:dyDescent="0.2">
      <c r="A791" s="94"/>
      <c r="B791" s="94" t="s">
        <v>230</v>
      </c>
      <c r="C791" s="94">
        <v>254.37</v>
      </c>
      <c r="D791" s="97">
        <v>201.27</v>
      </c>
      <c r="E791" s="97">
        <v>178.97</v>
      </c>
      <c r="F791" s="97">
        <v>217.05</v>
      </c>
      <c r="G791" s="94">
        <v>133.38</v>
      </c>
      <c r="H791" s="97">
        <v>95.94</v>
      </c>
      <c r="I791" s="97">
        <v>78.900000000000006</v>
      </c>
      <c r="J791" s="97">
        <v>101.7</v>
      </c>
      <c r="K791" s="94">
        <v>48.34</v>
      </c>
      <c r="L791" s="94">
        <v>38.450000000000003</v>
      </c>
      <c r="M791" s="94">
        <v>34.44</v>
      </c>
      <c r="N791" s="97">
        <v>41.96</v>
      </c>
      <c r="O791" s="94">
        <v>7.64</v>
      </c>
      <c r="P791" s="94">
        <v>9.39</v>
      </c>
      <c r="Q791" s="94">
        <v>7.01</v>
      </c>
      <c r="R791" s="97">
        <v>9.39</v>
      </c>
      <c r="W791" s="93"/>
    </row>
    <row r="792" spans="1:23" x14ac:dyDescent="0.2">
      <c r="A792" s="94"/>
      <c r="B792" s="94" t="s">
        <v>231</v>
      </c>
      <c r="C792" s="94">
        <v>250.11</v>
      </c>
      <c r="D792" s="97">
        <v>182.1</v>
      </c>
      <c r="E792" s="97">
        <v>202.89</v>
      </c>
      <c r="F792" s="97">
        <v>224.19</v>
      </c>
      <c r="G792" s="94">
        <v>138.77000000000001</v>
      </c>
      <c r="H792" s="97">
        <v>79.53</v>
      </c>
      <c r="I792" s="97">
        <v>92.18</v>
      </c>
      <c r="J792" s="97">
        <v>106.21</v>
      </c>
      <c r="K792" s="94">
        <v>42.83</v>
      </c>
      <c r="L792" s="94">
        <v>36.32</v>
      </c>
      <c r="M792" s="94">
        <v>37.57</v>
      </c>
      <c r="N792" s="97">
        <v>39.200000000000003</v>
      </c>
      <c r="O792" s="94">
        <v>6.76</v>
      </c>
      <c r="P792" s="94">
        <v>8.39</v>
      </c>
      <c r="Q792" s="94">
        <v>8.77</v>
      </c>
      <c r="R792" s="97">
        <v>11.9</v>
      </c>
      <c r="W792" s="93"/>
    </row>
    <row r="793" spans="1:23" x14ac:dyDescent="0.2">
      <c r="A793" s="94"/>
      <c r="B793" s="94" t="s">
        <v>232</v>
      </c>
      <c r="C793" s="94">
        <v>241.22</v>
      </c>
      <c r="D793" s="97">
        <v>214.54</v>
      </c>
      <c r="E793" s="97">
        <v>182.6</v>
      </c>
      <c r="F793" s="97">
        <v>214.92</v>
      </c>
      <c r="G793" s="94">
        <v>126.37</v>
      </c>
      <c r="H793" s="97">
        <v>93.43</v>
      </c>
      <c r="I793" s="97">
        <v>79.78</v>
      </c>
      <c r="J793" s="97">
        <v>104.83</v>
      </c>
      <c r="K793" s="94">
        <v>46.84</v>
      </c>
      <c r="L793" s="94">
        <v>48.59</v>
      </c>
      <c r="M793" s="94">
        <v>34.07</v>
      </c>
      <c r="N793" s="97">
        <v>37.200000000000003</v>
      </c>
      <c r="O793" s="94">
        <v>7.89</v>
      </c>
      <c r="P793" s="94">
        <v>8.52</v>
      </c>
      <c r="Q793" s="94">
        <v>8.52</v>
      </c>
      <c r="R793" s="97">
        <v>10.27</v>
      </c>
      <c r="W793" s="93"/>
    </row>
    <row r="794" spans="1:23" x14ac:dyDescent="0.2">
      <c r="A794" s="94"/>
      <c r="B794" s="94" t="s">
        <v>233</v>
      </c>
      <c r="C794" s="94">
        <v>243.72</v>
      </c>
      <c r="D794" s="97">
        <v>200.51</v>
      </c>
      <c r="E794" s="97">
        <v>208.15</v>
      </c>
      <c r="F794" s="97">
        <v>229.57</v>
      </c>
      <c r="G794" s="94">
        <v>132.63</v>
      </c>
      <c r="H794" s="97">
        <v>94.81</v>
      </c>
      <c r="I794" s="97">
        <v>94.31</v>
      </c>
      <c r="J794" s="97">
        <v>105.2</v>
      </c>
      <c r="K794" s="94">
        <v>42.58</v>
      </c>
      <c r="L794" s="94">
        <v>42.58</v>
      </c>
      <c r="M794" s="94">
        <v>35.94</v>
      </c>
      <c r="N794" s="97">
        <v>41.58</v>
      </c>
      <c r="O794" s="94">
        <v>9.39</v>
      </c>
      <c r="P794" s="94">
        <v>7.89</v>
      </c>
      <c r="Q794" s="94">
        <v>11.02</v>
      </c>
      <c r="R794" s="97">
        <v>10.65</v>
      </c>
      <c r="W794" s="93"/>
    </row>
    <row r="795" spans="1:23" x14ac:dyDescent="0.2">
      <c r="A795" s="94"/>
      <c r="B795" s="94" t="s">
        <v>234</v>
      </c>
      <c r="C795" s="94">
        <v>224.81</v>
      </c>
      <c r="D795" s="97">
        <v>185.61</v>
      </c>
      <c r="E795" s="97">
        <v>202.52</v>
      </c>
      <c r="F795" s="97">
        <v>211.29</v>
      </c>
      <c r="G795" s="94">
        <v>123.11</v>
      </c>
      <c r="H795" s="97">
        <v>87.29</v>
      </c>
      <c r="I795" s="97">
        <v>95.06</v>
      </c>
      <c r="J795" s="97">
        <v>101.57</v>
      </c>
      <c r="K795" s="94">
        <v>35.57</v>
      </c>
      <c r="L795" s="94">
        <v>35.57</v>
      </c>
      <c r="M795" s="94">
        <v>35.82</v>
      </c>
      <c r="N795" s="97">
        <v>34.32</v>
      </c>
      <c r="O795" s="94">
        <v>7.51</v>
      </c>
      <c r="P795" s="94">
        <v>6.51</v>
      </c>
      <c r="Q795" s="94">
        <v>7.64</v>
      </c>
      <c r="R795" s="97">
        <v>12.52</v>
      </c>
      <c r="W795" s="93"/>
    </row>
    <row r="796" spans="1:23" x14ac:dyDescent="0.2">
      <c r="A796" s="94"/>
      <c r="B796" s="94" t="s">
        <v>235</v>
      </c>
      <c r="C796" s="94">
        <v>207.9</v>
      </c>
      <c r="D796" s="97">
        <v>171.58</v>
      </c>
      <c r="E796" s="97">
        <v>197.88</v>
      </c>
      <c r="F796" s="97"/>
      <c r="G796" s="94">
        <v>110.59</v>
      </c>
      <c r="H796" s="97">
        <v>84.91</v>
      </c>
      <c r="I796" s="97">
        <v>96.44</v>
      </c>
      <c r="J796" s="97"/>
      <c r="K796" s="94">
        <v>36.200000000000003</v>
      </c>
      <c r="L796" s="94">
        <v>28.68</v>
      </c>
      <c r="M796" s="94">
        <v>33.69</v>
      </c>
      <c r="N796" s="97"/>
      <c r="O796" s="94">
        <v>6.64</v>
      </c>
      <c r="P796" s="94">
        <v>6.01</v>
      </c>
      <c r="Q796" s="94">
        <v>7.89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</v>
      </c>
      <c r="D801" s="97">
        <v>0.38</v>
      </c>
      <c r="E801" s="97">
        <v>0.5</v>
      </c>
      <c r="F801" s="97">
        <v>0.38</v>
      </c>
      <c r="G801" s="94">
        <v>21.42</v>
      </c>
      <c r="H801" s="97">
        <v>21.92</v>
      </c>
      <c r="I801" s="97">
        <v>19.54</v>
      </c>
      <c r="J801" s="97">
        <v>20.29</v>
      </c>
      <c r="K801" s="94">
        <v>2</v>
      </c>
      <c r="L801" s="94">
        <v>0.88</v>
      </c>
      <c r="M801" s="94">
        <v>3.51</v>
      </c>
      <c r="N801" s="97">
        <v>1.63</v>
      </c>
      <c r="O801" s="94">
        <v>39.950000000000003</v>
      </c>
      <c r="P801" s="94">
        <v>37.07</v>
      </c>
      <c r="Q801" s="94">
        <v>28.93</v>
      </c>
      <c r="R801" s="97">
        <v>37.57</v>
      </c>
    </row>
    <row r="802" spans="1:18" x14ac:dyDescent="0.2">
      <c r="A802" s="94"/>
      <c r="B802" s="94" t="s">
        <v>225</v>
      </c>
      <c r="C802" s="94">
        <v>0.38</v>
      </c>
      <c r="D802" s="97">
        <v>0.63</v>
      </c>
      <c r="E802" s="97">
        <v>1</v>
      </c>
      <c r="F802" s="97">
        <v>0.63</v>
      </c>
      <c r="G802" s="94">
        <v>20.04</v>
      </c>
      <c r="H802" s="97">
        <v>23.8</v>
      </c>
      <c r="I802" s="97">
        <v>19.91</v>
      </c>
      <c r="J802" s="97">
        <v>18.04</v>
      </c>
      <c r="K802" s="94">
        <v>2.38</v>
      </c>
      <c r="L802" s="94">
        <v>1.75</v>
      </c>
      <c r="M802" s="94">
        <v>2</v>
      </c>
      <c r="N802" s="97">
        <v>0.88</v>
      </c>
      <c r="O802" s="94">
        <v>36.32</v>
      </c>
      <c r="P802" s="94">
        <v>33.94</v>
      </c>
      <c r="Q802" s="94">
        <v>35.69</v>
      </c>
      <c r="R802" s="97">
        <v>36.200000000000003</v>
      </c>
    </row>
    <row r="803" spans="1:18" x14ac:dyDescent="0.2">
      <c r="A803" s="94"/>
      <c r="B803" s="94" t="s">
        <v>226</v>
      </c>
      <c r="C803" s="94">
        <v>1</v>
      </c>
      <c r="D803" s="97">
        <v>0.88</v>
      </c>
      <c r="E803" s="97">
        <v>0.25</v>
      </c>
      <c r="F803" s="97">
        <v>0.38</v>
      </c>
      <c r="G803" s="94">
        <v>22.17</v>
      </c>
      <c r="H803" s="97">
        <v>26.55</v>
      </c>
      <c r="I803" s="97">
        <v>21.04</v>
      </c>
      <c r="J803" s="97">
        <v>23.92</v>
      </c>
      <c r="K803" s="94">
        <v>2.76</v>
      </c>
      <c r="L803" s="94">
        <v>1.88</v>
      </c>
      <c r="M803" s="94">
        <v>4.26</v>
      </c>
      <c r="N803" s="97">
        <v>1.1299999999999999</v>
      </c>
      <c r="O803" s="94">
        <v>35.69</v>
      </c>
      <c r="P803" s="94">
        <v>37.07</v>
      </c>
      <c r="Q803" s="94">
        <v>37.950000000000003</v>
      </c>
      <c r="R803" s="97">
        <v>45.46</v>
      </c>
    </row>
    <row r="804" spans="1:18" x14ac:dyDescent="0.2">
      <c r="A804" s="94"/>
      <c r="B804" s="94" t="s">
        <v>227</v>
      </c>
      <c r="C804" s="94">
        <v>0.75</v>
      </c>
      <c r="D804" s="97">
        <v>0.38</v>
      </c>
      <c r="E804" s="97">
        <v>0.75</v>
      </c>
      <c r="F804" s="97">
        <v>0.38</v>
      </c>
      <c r="G804" s="94">
        <v>23.55</v>
      </c>
      <c r="H804" s="97">
        <v>12.15</v>
      </c>
      <c r="I804" s="97">
        <v>22.29</v>
      </c>
      <c r="J804" s="97">
        <v>27.05</v>
      </c>
      <c r="K804" s="94">
        <v>2</v>
      </c>
      <c r="L804" s="94">
        <v>1.25</v>
      </c>
      <c r="M804" s="94">
        <v>1.5</v>
      </c>
      <c r="N804" s="97">
        <v>1</v>
      </c>
      <c r="O804" s="94">
        <v>36.200000000000003</v>
      </c>
      <c r="P804" s="94">
        <v>23.42</v>
      </c>
      <c r="Q804" s="94">
        <v>42.46</v>
      </c>
      <c r="R804" s="97">
        <v>43.08</v>
      </c>
    </row>
    <row r="805" spans="1:18" x14ac:dyDescent="0.2">
      <c r="A805" s="94"/>
      <c r="B805" s="94" t="s">
        <v>228</v>
      </c>
      <c r="C805" s="94">
        <v>0.5</v>
      </c>
      <c r="D805" s="97">
        <v>0.75</v>
      </c>
      <c r="E805" s="97">
        <v>0.63</v>
      </c>
      <c r="F805" s="97">
        <v>0.63</v>
      </c>
      <c r="G805" s="94">
        <v>22.67</v>
      </c>
      <c r="H805" s="97">
        <v>14.28</v>
      </c>
      <c r="I805" s="97">
        <v>28.68</v>
      </c>
      <c r="J805" s="97">
        <v>28.93</v>
      </c>
      <c r="K805" s="94">
        <v>1</v>
      </c>
      <c r="L805" s="94">
        <v>2.25</v>
      </c>
      <c r="M805" s="94">
        <v>2.88</v>
      </c>
      <c r="N805" s="97">
        <v>1.63</v>
      </c>
      <c r="O805" s="94">
        <v>36.82</v>
      </c>
      <c r="P805" s="94">
        <v>28.93</v>
      </c>
      <c r="Q805" s="94">
        <v>41.58</v>
      </c>
      <c r="R805" s="97">
        <v>45.84</v>
      </c>
    </row>
    <row r="806" spans="1:18" x14ac:dyDescent="0.2">
      <c r="A806" s="94"/>
      <c r="B806" s="94" t="s">
        <v>229</v>
      </c>
      <c r="C806" s="94">
        <v>0.63</v>
      </c>
      <c r="D806" s="97">
        <v>0.5</v>
      </c>
      <c r="E806" s="97">
        <v>0.63</v>
      </c>
      <c r="F806" s="97">
        <v>0.88</v>
      </c>
      <c r="G806" s="94">
        <v>30.43</v>
      </c>
      <c r="H806" s="97">
        <v>22.54</v>
      </c>
      <c r="I806" s="97">
        <v>22.67</v>
      </c>
      <c r="J806" s="97">
        <v>28.93</v>
      </c>
      <c r="K806" s="94">
        <v>2</v>
      </c>
      <c r="L806" s="94">
        <v>1.88</v>
      </c>
      <c r="M806" s="94">
        <v>2.76</v>
      </c>
      <c r="N806" s="97">
        <v>1</v>
      </c>
      <c r="O806" s="94">
        <v>37.57</v>
      </c>
      <c r="P806" s="94">
        <v>37.32</v>
      </c>
      <c r="Q806" s="94">
        <v>36.950000000000003</v>
      </c>
      <c r="R806" s="97">
        <v>47.97</v>
      </c>
    </row>
    <row r="807" spans="1:18" x14ac:dyDescent="0.2">
      <c r="A807" s="94"/>
      <c r="B807" s="94" t="s">
        <v>230</v>
      </c>
      <c r="C807" s="94">
        <v>0.38</v>
      </c>
      <c r="D807" s="97">
        <v>0.13</v>
      </c>
      <c r="E807" s="97">
        <v>0.75</v>
      </c>
      <c r="F807" s="97">
        <v>0.75</v>
      </c>
      <c r="G807" s="94">
        <v>28.18</v>
      </c>
      <c r="H807" s="97">
        <v>22.42</v>
      </c>
      <c r="I807" s="97">
        <v>22.17</v>
      </c>
      <c r="J807" s="97">
        <v>23.55</v>
      </c>
      <c r="K807" s="94">
        <v>2.38</v>
      </c>
      <c r="L807" s="94">
        <v>1.88</v>
      </c>
      <c r="M807" s="94">
        <v>1.88</v>
      </c>
      <c r="N807" s="97">
        <v>0.5</v>
      </c>
      <c r="O807" s="94">
        <v>34.07</v>
      </c>
      <c r="P807" s="94">
        <v>33.06</v>
      </c>
      <c r="Q807" s="94">
        <v>33.82</v>
      </c>
      <c r="R807" s="97">
        <v>39.200000000000003</v>
      </c>
    </row>
    <row r="808" spans="1:18" x14ac:dyDescent="0.2">
      <c r="A808" s="94"/>
      <c r="B808" s="94" t="s">
        <v>231</v>
      </c>
      <c r="C808" s="94">
        <v>0.63</v>
      </c>
      <c r="D808" s="97">
        <v>0.25</v>
      </c>
      <c r="E808" s="97">
        <v>0.63</v>
      </c>
      <c r="F808" s="97">
        <v>0.25</v>
      </c>
      <c r="G808" s="94">
        <v>23.92</v>
      </c>
      <c r="H808" s="97">
        <v>25.17</v>
      </c>
      <c r="I808" s="97">
        <v>25.8</v>
      </c>
      <c r="J808" s="97">
        <v>22.54</v>
      </c>
      <c r="K808" s="94">
        <v>0.88</v>
      </c>
      <c r="L808" s="94">
        <v>2.63</v>
      </c>
      <c r="M808" s="94">
        <v>3.76</v>
      </c>
      <c r="N808" s="97">
        <v>1.25</v>
      </c>
      <c r="O808" s="94">
        <v>36.32</v>
      </c>
      <c r="P808" s="94">
        <v>29.81</v>
      </c>
      <c r="Q808" s="94">
        <v>34.19</v>
      </c>
      <c r="R808" s="97">
        <v>42.83</v>
      </c>
    </row>
    <row r="809" spans="1:18" x14ac:dyDescent="0.2">
      <c r="A809" s="94"/>
      <c r="B809" s="94" t="s">
        <v>232</v>
      </c>
      <c r="C809" s="94">
        <v>0.75</v>
      </c>
      <c r="D809" s="97">
        <v>0.63</v>
      </c>
      <c r="E809" s="97">
        <v>0.25</v>
      </c>
      <c r="F809" s="97">
        <v>0.25</v>
      </c>
      <c r="G809" s="94">
        <v>24.55</v>
      </c>
      <c r="H809" s="97">
        <v>25.8</v>
      </c>
      <c r="I809" s="97">
        <v>22.04</v>
      </c>
      <c r="J809" s="97">
        <v>21.79</v>
      </c>
      <c r="K809" s="94">
        <v>1.25</v>
      </c>
      <c r="L809" s="94">
        <v>2.38</v>
      </c>
      <c r="M809" s="94">
        <v>2.76</v>
      </c>
      <c r="N809" s="97">
        <v>1.1299999999999999</v>
      </c>
      <c r="O809" s="94">
        <v>33.57</v>
      </c>
      <c r="P809" s="94">
        <v>35.19</v>
      </c>
      <c r="Q809" s="94">
        <v>35.19</v>
      </c>
      <c r="R809" s="97">
        <v>39.450000000000003</v>
      </c>
    </row>
    <row r="810" spans="1:18" x14ac:dyDescent="0.2">
      <c r="A810" s="94"/>
      <c r="B810" s="94" t="s">
        <v>233</v>
      </c>
      <c r="C810" s="94">
        <v>0.75</v>
      </c>
      <c r="D810" s="97">
        <v>0.63</v>
      </c>
      <c r="E810" s="97">
        <v>0.5</v>
      </c>
      <c r="F810" s="97">
        <v>0.38</v>
      </c>
      <c r="G810" s="94">
        <v>22.67</v>
      </c>
      <c r="H810" s="97">
        <v>21.54</v>
      </c>
      <c r="I810" s="97">
        <v>24.17</v>
      </c>
      <c r="J810" s="97">
        <v>25.42</v>
      </c>
      <c r="K810" s="94">
        <v>1.88</v>
      </c>
      <c r="L810" s="94">
        <v>2.76</v>
      </c>
      <c r="M810" s="94">
        <v>3.51</v>
      </c>
      <c r="N810" s="97">
        <v>0.88</v>
      </c>
      <c r="O810" s="94">
        <v>33.82</v>
      </c>
      <c r="P810" s="94">
        <v>30.31</v>
      </c>
      <c r="Q810" s="94">
        <v>38.700000000000003</v>
      </c>
      <c r="R810" s="97">
        <v>45.46</v>
      </c>
    </row>
    <row r="811" spans="1:18" x14ac:dyDescent="0.2">
      <c r="A811" s="94"/>
      <c r="B811" s="94" t="s">
        <v>234</v>
      </c>
      <c r="C811" s="94">
        <v>0.75</v>
      </c>
      <c r="D811" s="97">
        <v>1.1299999999999999</v>
      </c>
      <c r="E811" s="97">
        <v>1.5</v>
      </c>
      <c r="F811" s="97">
        <v>1</v>
      </c>
      <c r="G811" s="94">
        <v>22.67</v>
      </c>
      <c r="H811" s="97">
        <v>20.16</v>
      </c>
      <c r="I811" s="97">
        <v>22.29</v>
      </c>
      <c r="J811" s="97">
        <v>21.54</v>
      </c>
      <c r="K811" s="94">
        <v>1.63</v>
      </c>
      <c r="L811" s="94">
        <v>2.88</v>
      </c>
      <c r="M811" s="94">
        <v>1.5</v>
      </c>
      <c r="N811" s="97">
        <v>2.25</v>
      </c>
      <c r="O811" s="94">
        <v>33.57</v>
      </c>
      <c r="P811" s="94">
        <v>32.06</v>
      </c>
      <c r="Q811" s="94">
        <v>38.700000000000003</v>
      </c>
      <c r="R811" s="97">
        <v>38.07</v>
      </c>
    </row>
    <row r="812" spans="1:18" x14ac:dyDescent="0.2">
      <c r="A812" s="94"/>
      <c r="B812" s="94" t="s">
        <v>235</v>
      </c>
      <c r="C812" s="94">
        <v>1</v>
      </c>
      <c r="D812" s="97">
        <v>1</v>
      </c>
      <c r="E812" s="97">
        <v>0</v>
      </c>
      <c r="F812" s="97"/>
      <c r="G812" s="94">
        <v>22.17</v>
      </c>
      <c r="H812" s="97">
        <v>21.79</v>
      </c>
      <c r="I812" s="97">
        <v>27.18</v>
      </c>
      <c r="J812" s="97"/>
      <c r="K812" s="94">
        <v>1.1299999999999999</v>
      </c>
      <c r="L812" s="94">
        <v>1.1299999999999999</v>
      </c>
      <c r="M812" s="94">
        <v>1</v>
      </c>
      <c r="N812" s="97"/>
      <c r="O812" s="94">
        <v>30.18</v>
      </c>
      <c r="P812" s="94">
        <v>28.05</v>
      </c>
      <c r="Q812" s="94">
        <v>31.69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749972</v>
      </c>
      <c r="D818" s="101">
        <v>204006</v>
      </c>
      <c r="E818" s="101">
        <v>532210</v>
      </c>
      <c r="F818" s="101">
        <v>197948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748359</v>
      </c>
      <c r="D819" s="101">
        <v>203604</v>
      </c>
      <c r="E819" s="101">
        <v>530358</v>
      </c>
      <c r="F819" s="101">
        <v>199504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740647</v>
      </c>
      <c r="D820" s="101">
        <v>203032</v>
      </c>
      <c r="E820" s="101">
        <v>527026</v>
      </c>
      <c r="F820" s="101">
        <v>188124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740152</v>
      </c>
      <c r="D821" s="101">
        <v>203439</v>
      </c>
      <c r="E821" s="101">
        <v>526516</v>
      </c>
      <c r="F821" s="101">
        <v>189811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737737</v>
      </c>
      <c r="D822" s="101">
        <v>203276</v>
      </c>
      <c r="E822" s="101">
        <v>524724</v>
      </c>
      <c r="F822" s="101">
        <v>191381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726568</v>
      </c>
      <c r="D823" s="101">
        <v>205265</v>
      </c>
      <c r="E823" s="101">
        <v>515107</v>
      </c>
      <c r="F823" s="101">
        <v>195404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690685</v>
      </c>
      <c r="D824" s="101">
        <v>203044</v>
      </c>
      <c r="E824" s="101">
        <v>484607</v>
      </c>
      <c r="F824" s="101">
        <v>195707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696427</v>
      </c>
      <c r="D825" s="101">
        <v>205860</v>
      </c>
      <c r="E825" s="101">
        <v>487684</v>
      </c>
      <c r="F825" s="101">
        <v>200239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694787</v>
      </c>
      <c r="D826" s="101">
        <v>206247</v>
      </c>
      <c r="E826" s="101">
        <v>484134</v>
      </c>
      <c r="F826" s="101">
        <v>201016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670513</v>
      </c>
      <c r="D827" s="101">
        <v>208059</v>
      </c>
      <c r="E827" s="101">
        <v>456632</v>
      </c>
      <c r="F827" s="101">
        <v>201693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671861</v>
      </c>
      <c r="D828" s="101">
        <v>207105</v>
      </c>
      <c r="E828" s="101">
        <v>457994</v>
      </c>
      <c r="F828" s="101">
        <v>205431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670489</v>
      </c>
      <c r="D829" s="101">
        <v>208226</v>
      </c>
      <c r="E829" s="101">
        <v>456317</v>
      </c>
      <c r="F829" s="101">
        <v>206419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674567</v>
      </c>
      <c r="D830" s="101">
        <v>210936</v>
      </c>
      <c r="E830" s="101">
        <v>458345</v>
      </c>
      <c r="F830" s="101">
        <v>210518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1429447</v>
      </c>
      <c r="D836" s="101">
        <v>447605</v>
      </c>
      <c r="E836" s="101">
        <v>659346</v>
      </c>
      <c r="F836" s="101">
        <v>269701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1434890</v>
      </c>
      <c r="D837" s="101">
        <v>451889</v>
      </c>
      <c r="E837" s="101">
        <v>657049</v>
      </c>
      <c r="F837" s="101">
        <v>273088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1419477</v>
      </c>
      <c r="D838" s="101">
        <v>463073</v>
      </c>
      <c r="E838" s="101">
        <v>650691</v>
      </c>
      <c r="F838" s="101">
        <v>252910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1439734</v>
      </c>
      <c r="D839" s="101">
        <v>480195</v>
      </c>
      <c r="E839" s="101">
        <v>649971</v>
      </c>
      <c r="F839" s="101">
        <v>256501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1452694</v>
      </c>
      <c r="D840" s="101">
        <v>491874</v>
      </c>
      <c r="E840" s="101">
        <v>647483</v>
      </c>
      <c r="F840" s="101">
        <v>260324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1471786</v>
      </c>
      <c r="D841" s="101">
        <v>510667</v>
      </c>
      <c r="E841" s="101">
        <v>639941</v>
      </c>
      <c r="F841" s="101">
        <v>268990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1491009</v>
      </c>
      <c r="D842" s="101">
        <v>524222</v>
      </c>
      <c r="E842" s="101">
        <v>642937</v>
      </c>
      <c r="F842" s="101">
        <v>271740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1529955</v>
      </c>
      <c r="D843" s="101">
        <v>541908</v>
      </c>
      <c r="E843" s="101">
        <v>653895</v>
      </c>
      <c r="F843" s="101">
        <v>281453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1534041</v>
      </c>
      <c r="D844" s="101">
        <v>550329</v>
      </c>
      <c r="E844" s="101">
        <v>646959</v>
      </c>
      <c r="F844" s="101">
        <v>283688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1496426</v>
      </c>
      <c r="D845" s="101">
        <v>559981</v>
      </c>
      <c r="E845" s="101">
        <v>598251</v>
      </c>
      <c r="F845" s="101">
        <v>284505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1483281</v>
      </c>
      <c r="D846" s="101">
        <v>542306</v>
      </c>
      <c r="E846" s="101">
        <v>601262</v>
      </c>
      <c r="F846" s="101">
        <v>286647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1493457</v>
      </c>
      <c r="D847" s="101">
        <v>551774</v>
      </c>
      <c r="E847" s="101">
        <v>600169</v>
      </c>
      <c r="F847" s="101">
        <v>288841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1496113</v>
      </c>
      <c r="D848" s="101">
        <v>542200</v>
      </c>
      <c r="E848" s="101">
        <v>604997</v>
      </c>
      <c r="F848" s="101">
        <v>296233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37994708603</v>
      </c>
      <c r="D854" s="102">
        <v>6772715931</v>
      </c>
      <c r="E854" s="102">
        <v>1754781700</v>
      </c>
      <c r="F854" s="102">
        <v>2254002743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38746245839</v>
      </c>
      <c r="D855" s="102">
        <v>6687536710</v>
      </c>
      <c r="E855" s="102">
        <v>1765687265</v>
      </c>
      <c r="F855" s="102">
        <v>2478384985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38463961557</v>
      </c>
      <c r="D856" s="102">
        <v>6667950697</v>
      </c>
      <c r="E856" s="102">
        <v>1634188611</v>
      </c>
      <c r="F856" s="102">
        <v>2286471057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38952075690</v>
      </c>
      <c r="D857" s="102">
        <v>6657066039</v>
      </c>
      <c r="E857" s="102">
        <v>1769362184</v>
      </c>
      <c r="F857" s="102">
        <v>2196393489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37725136024</v>
      </c>
      <c r="D858" s="102">
        <v>6570397338</v>
      </c>
      <c r="E858" s="102">
        <v>1721899540</v>
      </c>
      <c r="F858" s="102">
        <v>2207526327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37819639632</v>
      </c>
      <c r="D859" s="102">
        <v>6643959047</v>
      </c>
      <c r="E859" s="102">
        <v>1696761292</v>
      </c>
      <c r="F859" s="102">
        <v>2281483877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37405968998</v>
      </c>
      <c r="D860" s="102">
        <v>6631253333</v>
      </c>
      <c r="E860" s="102">
        <v>1666757662</v>
      </c>
      <c r="F860" s="102">
        <v>2214945226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37863128656</v>
      </c>
      <c r="D861" s="102">
        <v>6846548261</v>
      </c>
      <c r="E861" s="102">
        <v>1672017633</v>
      </c>
      <c r="F861" s="102">
        <v>2348456253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38203539692</v>
      </c>
      <c r="D862" s="102">
        <v>6891541012</v>
      </c>
      <c r="E862" s="102">
        <v>1601176235</v>
      </c>
      <c r="F862" s="102">
        <v>2380397114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38119764939</v>
      </c>
      <c r="D863" s="102">
        <v>6886070117</v>
      </c>
      <c r="E863" s="102">
        <v>1576590445</v>
      </c>
      <c r="F863" s="102">
        <v>2313578105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38116312847</v>
      </c>
      <c r="D864" s="102">
        <v>6714650014</v>
      </c>
      <c r="E864" s="102">
        <v>1589694076</v>
      </c>
      <c r="F864" s="102">
        <v>2355326135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38440564588</v>
      </c>
      <c r="D865" s="102">
        <v>6782340732</v>
      </c>
      <c r="E865" s="102">
        <v>1870348370</v>
      </c>
      <c r="F865" s="102">
        <v>2373069296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39043644498</v>
      </c>
      <c r="D866" s="102">
        <v>7134476020</v>
      </c>
      <c r="E866" s="102">
        <v>2053828852</v>
      </c>
      <c r="F866" s="102">
        <v>2414661122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26580</v>
      </c>
      <c r="D872" s="102">
        <v>15131</v>
      </c>
      <c r="E872" s="102">
        <v>2661</v>
      </c>
      <c r="F872" s="102">
        <v>8357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27003</v>
      </c>
      <c r="D873" s="102">
        <v>14799</v>
      </c>
      <c r="E873" s="102">
        <v>2687</v>
      </c>
      <c r="F873" s="102">
        <v>9075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27097</v>
      </c>
      <c r="D874" s="102">
        <v>14399</v>
      </c>
      <c r="E874" s="102">
        <v>2511</v>
      </c>
      <c r="F874" s="102">
        <v>9041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27055</v>
      </c>
      <c r="D875" s="102">
        <v>13863</v>
      </c>
      <c r="E875" s="102">
        <v>2722</v>
      </c>
      <c r="F875" s="102">
        <v>8563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25969</v>
      </c>
      <c r="D876" s="102">
        <v>13358</v>
      </c>
      <c r="E876" s="102">
        <v>2659</v>
      </c>
      <c r="F876" s="102">
        <v>8480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25696</v>
      </c>
      <c r="D877" s="102">
        <v>13010</v>
      </c>
      <c r="E877" s="102">
        <v>2651</v>
      </c>
      <c r="F877" s="102">
        <v>8482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25088</v>
      </c>
      <c r="D878" s="102">
        <v>12650</v>
      </c>
      <c r="E878" s="102">
        <v>2592</v>
      </c>
      <c r="F878" s="102">
        <v>8151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24748</v>
      </c>
      <c r="D879" s="102">
        <v>12634</v>
      </c>
      <c r="E879" s="102">
        <v>2557</v>
      </c>
      <c r="F879" s="102">
        <v>8344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24904</v>
      </c>
      <c r="D880" s="102">
        <v>12523</v>
      </c>
      <c r="E880" s="102">
        <v>2475</v>
      </c>
      <c r="F880" s="102">
        <v>8391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25474</v>
      </c>
      <c r="D881" s="102">
        <v>12297</v>
      </c>
      <c r="E881" s="102">
        <v>2635</v>
      </c>
      <c r="F881" s="102">
        <v>8132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25697</v>
      </c>
      <c r="D882" s="102">
        <v>12382</v>
      </c>
      <c r="E882" s="102">
        <v>2644</v>
      </c>
      <c r="F882" s="102">
        <v>8217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25739</v>
      </c>
      <c r="D883" s="102">
        <v>12292</v>
      </c>
      <c r="E883" s="102">
        <v>3116</v>
      </c>
      <c r="F883" s="102">
        <v>8216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26097</v>
      </c>
      <c r="D884" s="102">
        <v>13158</v>
      </c>
      <c r="E884" s="102">
        <v>3395</v>
      </c>
      <c r="F884" s="102">
        <v>8151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6.4999999999999997E-3</v>
      </c>
      <c r="D890" s="103">
        <v>3.3E-3</v>
      </c>
      <c r="E890" s="103">
        <v>2.8999999999999998E-3</v>
      </c>
      <c r="F890" s="103">
        <v>1.8E-3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6.7000000000000002E-3</v>
      </c>
      <c r="D891" s="103">
        <v>4.1000000000000003E-3</v>
      </c>
      <c r="E891" s="103">
        <v>2.7000000000000001E-3</v>
      </c>
      <c r="F891" s="103">
        <v>1.9E-3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6.6E-3</v>
      </c>
      <c r="D892" s="103">
        <v>4.0000000000000001E-3</v>
      </c>
      <c r="E892" s="103">
        <v>2.3999999999999998E-3</v>
      </c>
      <c r="F892" s="103">
        <v>1.9E-3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6.4000000000000003E-3</v>
      </c>
      <c r="D893" s="103">
        <v>3.7000000000000002E-3</v>
      </c>
      <c r="E893" s="103">
        <v>2.3999999999999998E-3</v>
      </c>
      <c r="F893" s="103">
        <v>1.9E-3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6.4000000000000003E-3</v>
      </c>
      <c r="D894" s="103">
        <v>3.8999999999999998E-3</v>
      </c>
      <c r="E894" s="103">
        <v>2.2000000000000001E-3</v>
      </c>
      <c r="F894" s="103">
        <v>2E-3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7.0000000000000001E-3</v>
      </c>
      <c r="D895" s="103">
        <v>4.5999999999999999E-3</v>
      </c>
      <c r="E895" s="103">
        <v>2.3E-3</v>
      </c>
      <c r="F895" s="103">
        <v>2.2000000000000001E-3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6.1999999999999998E-3</v>
      </c>
      <c r="D896" s="103">
        <v>3.8E-3</v>
      </c>
      <c r="E896" s="103">
        <v>1.9E-3</v>
      </c>
      <c r="F896" s="103">
        <v>2.3E-3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6.1999999999999998E-3</v>
      </c>
      <c r="D897" s="103">
        <v>4.0000000000000001E-3</v>
      </c>
      <c r="E897" s="103">
        <v>1.9E-3</v>
      </c>
      <c r="F897" s="103">
        <v>2.3999999999999998E-3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6.4999999999999997E-3</v>
      </c>
      <c r="D898" s="103">
        <v>3.8999999999999998E-3</v>
      </c>
      <c r="E898" s="103">
        <v>1.9E-3</v>
      </c>
      <c r="F898" s="103">
        <v>2.7000000000000001E-3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6.4999999999999997E-3</v>
      </c>
      <c r="D899" s="103">
        <v>4.3E-3</v>
      </c>
      <c r="E899" s="103">
        <v>1.6000000000000001E-3</v>
      </c>
      <c r="F899" s="103">
        <v>2.8999999999999998E-3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6.7999999999999996E-3</v>
      </c>
      <c r="D900" s="103">
        <v>4.3E-3</v>
      </c>
      <c r="E900" s="103">
        <v>1.9E-3</v>
      </c>
      <c r="F900" s="103">
        <v>3.0999999999999999E-3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7.1000000000000004E-3</v>
      </c>
      <c r="D901" s="103">
        <v>5.0000000000000001E-3</v>
      </c>
      <c r="E901" s="103">
        <v>2.3E-3</v>
      </c>
      <c r="F901" s="103">
        <v>3.2000000000000002E-3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7.6E-3</v>
      </c>
      <c r="D902" s="103">
        <v>5.0000000000000001E-3</v>
      </c>
      <c r="E902" s="103">
        <v>2.2000000000000001E-3</v>
      </c>
      <c r="F902" s="103">
        <v>3.2000000000000002E-3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5.4000000000000003E-3</v>
      </c>
      <c r="D908" s="103">
        <v>3.0999999999999999E-3</v>
      </c>
      <c r="E908" s="103">
        <v>3.5999999999999999E-3</v>
      </c>
      <c r="F908" s="103">
        <v>2E-3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5.1999999999999998E-3</v>
      </c>
      <c r="D909" s="103">
        <v>3.2000000000000002E-3</v>
      </c>
      <c r="E909" s="103">
        <v>2.0999999999999999E-3</v>
      </c>
      <c r="F909" s="103">
        <v>2E-3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5.1000000000000004E-3</v>
      </c>
      <c r="D910" s="103">
        <v>3.3E-3</v>
      </c>
      <c r="E910" s="103">
        <v>1.2999999999999999E-3</v>
      </c>
      <c r="F910" s="103">
        <v>2.0999999999999999E-3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5.3E-3</v>
      </c>
      <c r="D911" s="103">
        <v>4.0000000000000001E-3</v>
      </c>
      <c r="E911" s="103">
        <v>1.1999999999999999E-3</v>
      </c>
      <c r="F911" s="103">
        <v>1.9E-3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4.8999999999999998E-3</v>
      </c>
      <c r="D912" s="103">
        <v>3.5000000000000001E-3</v>
      </c>
      <c r="E912" s="103">
        <v>1.1000000000000001E-3</v>
      </c>
      <c r="F912" s="103">
        <v>1.8E-3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5.0000000000000001E-3</v>
      </c>
      <c r="D913" s="103">
        <v>3.7000000000000002E-3</v>
      </c>
      <c r="E913" s="103">
        <v>1.1000000000000001E-3</v>
      </c>
      <c r="F913" s="103">
        <v>2E-3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5.7000000000000002E-3</v>
      </c>
      <c r="D914" s="103">
        <v>4.4000000000000003E-3</v>
      </c>
      <c r="E914" s="103">
        <v>1.1999999999999999E-3</v>
      </c>
      <c r="F914" s="103">
        <v>2.0999999999999999E-3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5.1999999999999998E-3</v>
      </c>
      <c r="D915" s="103">
        <v>3.8E-3</v>
      </c>
      <c r="E915" s="103">
        <v>1.1000000000000001E-3</v>
      </c>
      <c r="F915" s="103">
        <v>2.3E-3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5.4999999999999997E-3</v>
      </c>
      <c r="D916" s="103">
        <v>4.1000000000000003E-3</v>
      </c>
      <c r="E916" s="103">
        <v>1E-3</v>
      </c>
      <c r="F916" s="103">
        <v>2.5000000000000001E-3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5.3E-3</v>
      </c>
      <c r="D917" s="103">
        <v>4.0000000000000001E-3</v>
      </c>
      <c r="E917" s="103">
        <v>8.9999999999999998E-4</v>
      </c>
      <c r="F917" s="103">
        <v>2.5000000000000001E-3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6.1000000000000004E-3</v>
      </c>
      <c r="D918" s="103">
        <v>4.4000000000000003E-3</v>
      </c>
      <c r="E918" s="103">
        <v>1E-3</v>
      </c>
      <c r="F918" s="103">
        <v>3.2000000000000002E-3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6.1999999999999998E-3</v>
      </c>
      <c r="D919" s="103">
        <v>4.4999999999999997E-3</v>
      </c>
      <c r="E919" s="103">
        <v>1.1000000000000001E-3</v>
      </c>
      <c r="F919" s="103">
        <v>3.5000000000000001E-3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8.2000000000000007E-3</v>
      </c>
      <c r="D920" s="103">
        <v>6.1999999999999998E-3</v>
      </c>
      <c r="E920" s="103">
        <v>3.5999999999999999E-3</v>
      </c>
      <c r="F920" s="103">
        <v>3.5000000000000001E-3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4.4000000000000003E-3</v>
      </c>
      <c r="D926" s="103">
        <v>2.7000000000000001E-3</v>
      </c>
      <c r="E926" s="103">
        <v>1.5E-3</v>
      </c>
      <c r="F926" s="103">
        <v>1.9E-3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5.0000000000000001E-3</v>
      </c>
      <c r="D927" s="103">
        <v>3.0000000000000001E-3</v>
      </c>
      <c r="E927" s="103">
        <v>3.3999999999999998E-3</v>
      </c>
      <c r="F927" s="103">
        <v>1.8E-3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4.5999999999999999E-3</v>
      </c>
      <c r="D928" s="103">
        <v>2.8999999999999998E-3</v>
      </c>
      <c r="E928" s="103">
        <v>1.6000000000000001E-3</v>
      </c>
      <c r="F928" s="103">
        <v>1.9E-3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4.7999999999999996E-3</v>
      </c>
      <c r="D929" s="103">
        <v>3.0999999999999999E-3</v>
      </c>
      <c r="E929" s="103">
        <v>1.6000000000000001E-3</v>
      </c>
      <c r="F929" s="103">
        <v>1.9E-3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4.5999999999999999E-3</v>
      </c>
      <c r="D930" s="103">
        <v>2.8999999999999998E-3</v>
      </c>
      <c r="E930" s="103">
        <v>1.4E-3</v>
      </c>
      <c r="F930" s="103">
        <v>2E-3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4.3E-3</v>
      </c>
      <c r="D931" s="103">
        <v>3.0000000000000001E-3</v>
      </c>
      <c r="E931" s="103">
        <v>1.1999999999999999E-3</v>
      </c>
      <c r="F931" s="103">
        <v>2E-3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4.4999999999999997E-3</v>
      </c>
      <c r="D932" s="103">
        <v>3.0999999999999999E-3</v>
      </c>
      <c r="E932" s="103">
        <v>1.1000000000000001E-3</v>
      </c>
      <c r="F932" s="103">
        <v>2.2000000000000001E-3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4.7999999999999996E-3</v>
      </c>
      <c r="D933" s="103">
        <v>3.0999999999999999E-3</v>
      </c>
      <c r="E933" s="103">
        <v>1.2999999999999999E-3</v>
      </c>
      <c r="F933" s="103">
        <v>2.5999999999999999E-3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4.7000000000000002E-3</v>
      </c>
      <c r="D934" s="103">
        <v>3.2000000000000002E-3</v>
      </c>
      <c r="E934" s="103">
        <v>1.1999999999999999E-3</v>
      </c>
      <c r="F934" s="103">
        <v>2.5999999999999999E-3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4.8999999999999998E-3</v>
      </c>
      <c r="D935" s="103">
        <v>3.2000000000000002E-3</v>
      </c>
      <c r="E935" s="103">
        <v>1.1000000000000001E-3</v>
      </c>
      <c r="F935" s="103">
        <v>2.8999999999999998E-3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5.1000000000000004E-3</v>
      </c>
      <c r="D936" s="103">
        <v>3.3999999999999998E-3</v>
      </c>
      <c r="E936" s="103">
        <v>1.1000000000000001E-3</v>
      </c>
      <c r="F936" s="103">
        <v>3.2000000000000002E-3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5.5999999999999999E-3</v>
      </c>
      <c r="D937" s="103">
        <v>3.7000000000000002E-3</v>
      </c>
      <c r="E937" s="103">
        <v>1.1000000000000001E-3</v>
      </c>
      <c r="F937" s="103">
        <v>3.5000000000000001E-3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5.7999999999999996E-3</v>
      </c>
      <c r="D938" s="103">
        <v>3.7000000000000002E-3</v>
      </c>
      <c r="E938" s="103">
        <v>1.2999999999999999E-3</v>
      </c>
      <c r="F938" s="103">
        <v>3.8999999999999998E-3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3.5000000000000001E-3</v>
      </c>
      <c r="D944" s="103">
        <v>2.3999999999999998E-3</v>
      </c>
      <c r="E944" s="103">
        <v>1.1999999999999999E-3</v>
      </c>
      <c r="F944" s="103">
        <v>1.1999999999999999E-3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3.3999999999999998E-3</v>
      </c>
      <c r="D945" s="103">
        <v>2.3E-3</v>
      </c>
      <c r="E945" s="103">
        <v>1E-3</v>
      </c>
      <c r="F945" s="103">
        <v>1.2999999999999999E-3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4.1000000000000003E-3</v>
      </c>
      <c r="D946" s="103">
        <v>2.7000000000000001E-3</v>
      </c>
      <c r="E946" s="103">
        <v>3.5999999999999999E-3</v>
      </c>
      <c r="F946" s="103">
        <v>1.1999999999999999E-3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3.8E-3</v>
      </c>
      <c r="D947" s="103">
        <v>2.5999999999999999E-3</v>
      </c>
      <c r="E947" s="103">
        <v>8.9999999999999998E-4</v>
      </c>
      <c r="F947" s="103">
        <v>1.5E-3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3.5999999999999999E-3</v>
      </c>
      <c r="D948" s="103">
        <v>2.5999999999999999E-3</v>
      </c>
      <c r="E948" s="103">
        <v>8.0000000000000004E-4</v>
      </c>
      <c r="F948" s="103">
        <v>1.4E-3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3.3999999999999998E-3</v>
      </c>
      <c r="D949" s="103">
        <v>2.3999999999999998E-3</v>
      </c>
      <c r="E949" s="103">
        <v>6.9999999999999999E-4</v>
      </c>
      <c r="F949" s="103">
        <v>1.4E-3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3.2000000000000002E-3</v>
      </c>
      <c r="D950" s="103">
        <v>2.3999999999999998E-3</v>
      </c>
      <c r="E950" s="103">
        <v>5.9999999999999995E-4</v>
      </c>
      <c r="F950" s="103">
        <v>1.4E-3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4.1000000000000003E-3</v>
      </c>
      <c r="D951" s="103">
        <v>3.5000000000000001E-3</v>
      </c>
      <c r="E951" s="103">
        <v>6.9999999999999999E-4</v>
      </c>
      <c r="F951" s="103">
        <v>1.6000000000000001E-3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4.4999999999999997E-3</v>
      </c>
      <c r="D952" s="103">
        <v>3.7000000000000002E-3</v>
      </c>
      <c r="E952" s="103">
        <v>8.0000000000000004E-4</v>
      </c>
      <c r="F952" s="103">
        <v>1.8E-3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3.8E-3</v>
      </c>
      <c r="D953" s="103">
        <v>2.8E-3</v>
      </c>
      <c r="E953" s="103">
        <v>6.9999999999999999E-4</v>
      </c>
      <c r="F953" s="103">
        <v>1.6999999999999999E-3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4.1000000000000003E-3</v>
      </c>
      <c r="D954" s="103">
        <v>3.0999999999999999E-3</v>
      </c>
      <c r="E954" s="103">
        <v>6.9999999999999999E-4</v>
      </c>
      <c r="F954" s="103">
        <v>2E-3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4.1000000000000003E-3</v>
      </c>
      <c r="D955" s="103">
        <v>3.0999999999999999E-3</v>
      </c>
      <c r="E955" s="103">
        <v>5.9999999999999995E-4</v>
      </c>
      <c r="F955" s="103">
        <v>2.2000000000000001E-3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4.3E-3</v>
      </c>
      <c r="D956" s="103">
        <v>3.2000000000000002E-3</v>
      </c>
      <c r="E956" s="103">
        <v>6.9999999999999999E-4</v>
      </c>
      <c r="F956" s="103">
        <v>2.3E-3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0.26319999999999999</v>
      </c>
      <c r="D962" s="103">
        <v>0.1431</v>
      </c>
      <c r="E962" s="103">
        <v>9.1899999999999996E-2</v>
      </c>
      <c r="F962" s="103">
        <v>0.1077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0.25559999999999999</v>
      </c>
      <c r="D963" s="103">
        <v>0.13439999999999999</v>
      </c>
      <c r="E963" s="103">
        <v>9.0999999999999998E-2</v>
      </c>
      <c r="F963" s="103">
        <v>0.1041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0.24790000000000001</v>
      </c>
      <c r="D964" s="103">
        <v>0.13200000000000001</v>
      </c>
      <c r="E964" s="103">
        <v>8.5999999999999993E-2</v>
      </c>
      <c r="F964" s="103">
        <v>9.74E-2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0.24440000000000001</v>
      </c>
      <c r="D965" s="103">
        <v>0.13009999999999999</v>
      </c>
      <c r="E965" s="103">
        <v>8.72E-2</v>
      </c>
      <c r="F965" s="103">
        <v>9.4399999999999998E-2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0.2429</v>
      </c>
      <c r="D966" s="103">
        <v>0.1298</v>
      </c>
      <c r="E966" s="103">
        <v>8.5699999999999998E-2</v>
      </c>
      <c r="F966" s="103">
        <v>9.4100000000000003E-2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0.2437</v>
      </c>
      <c r="D967" s="103">
        <v>0.13170000000000001</v>
      </c>
      <c r="E967" s="103">
        <v>8.5400000000000004E-2</v>
      </c>
      <c r="F967" s="103">
        <v>9.4600000000000004E-2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0.23880000000000001</v>
      </c>
      <c r="D968" s="103">
        <v>0.13009999999999999</v>
      </c>
      <c r="E968" s="103">
        <v>8.3500000000000005E-2</v>
      </c>
      <c r="F968" s="103">
        <v>9.2799999999999994E-2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0.24060000000000001</v>
      </c>
      <c r="D969" s="103">
        <v>0.13239999999999999</v>
      </c>
      <c r="E969" s="103">
        <v>8.2199999999999995E-2</v>
      </c>
      <c r="F969" s="103">
        <v>9.3799999999999994E-2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0.23760000000000001</v>
      </c>
      <c r="D970" s="103">
        <v>0.13159999999999999</v>
      </c>
      <c r="E970" s="103">
        <v>7.9100000000000004E-2</v>
      </c>
      <c r="F970" s="103">
        <v>9.1800000000000007E-2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0.23769999999999999</v>
      </c>
      <c r="D971" s="103">
        <v>0.13400000000000001</v>
      </c>
      <c r="E971" s="103">
        <v>7.6300000000000007E-2</v>
      </c>
      <c r="F971" s="103">
        <v>9.1999999999999998E-2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0.23769999999999999</v>
      </c>
      <c r="D972" s="103">
        <v>0.13500000000000001</v>
      </c>
      <c r="E972" s="103">
        <v>7.4899999999999994E-2</v>
      </c>
      <c r="F972" s="103">
        <v>9.2600000000000002E-2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0.2361</v>
      </c>
      <c r="D973" s="103">
        <v>0.1351</v>
      </c>
      <c r="E973" s="103">
        <v>7.3200000000000001E-2</v>
      </c>
      <c r="F973" s="103">
        <v>9.1399999999999995E-2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0.2389</v>
      </c>
      <c r="D974" s="103">
        <v>0.1396</v>
      </c>
      <c r="E974" s="103">
        <v>7.2099999999999997E-2</v>
      </c>
      <c r="F974" s="103">
        <v>9.3899999999999997E-2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0.71700000000000019</v>
      </c>
      <c r="D980" s="103">
        <f t="shared" si="34"/>
        <v>0.84540000000000004</v>
      </c>
      <c r="E980" s="103">
        <f t="shared" si="34"/>
        <v>0.89890000000000003</v>
      </c>
      <c r="F980" s="103">
        <f t="shared" si="34"/>
        <v>0.88539999999999996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0.72409999999999997</v>
      </c>
      <c r="D981" s="103">
        <f t="shared" si="34"/>
        <v>0.85300000000000009</v>
      </c>
      <c r="E981" s="103">
        <f t="shared" si="34"/>
        <v>0.89980000000000004</v>
      </c>
      <c r="F981" s="103">
        <f t="shared" si="34"/>
        <v>0.88890000000000002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0.73169999999999991</v>
      </c>
      <c r="D982" s="103">
        <f t="shared" si="34"/>
        <v>0.85509999999999997</v>
      </c>
      <c r="E982" s="103">
        <f t="shared" si="34"/>
        <v>0.90510000000000002</v>
      </c>
      <c r="F982" s="103">
        <f t="shared" si="34"/>
        <v>0.89549999999999996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0.73530000000000006</v>
      </c>
      <c r="D983" s="103">
        <f t="shared" si="34"/>
        <v>0.85649999999999993</v>
      </c>
      <c r="E983" s="103">
        <f t="shared" si="34"/>
        <v>0.90670000000000006</v>
      </c>
      <c r="F983" s="103">
        <f t="shared" si="34"/>
        <v>0.89839999999999998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0.73759999999999992</v>
      </c>
      <c r="D984" s="103">
        <f t="shared" si="34"/>
        <v>0.85729999999999995</v>
      </c>
      <c r="E984" s="103">
        <f t="shared" si="34"/>
        <v>0.90880000000000005</v>
      </c>
      <c r="F984" s="103">
        <f t="shared" si="34"/>
        <v>0.89870000000000005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0.73660000000000003</v>
      </c>
      <c r="D985" s="103">
        <f t="shared" si="34"/>
        <v>0.85459999999999992</v>
      </c>
      <c r="E985" s="103">
        <f t="shared" si="34"/>
        <v>0.9093</v>
      </c>
      <c r="F985" s="103">
        <f t="shared" si="34"/>
        <v>0.89780000000000004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0.74160000000000004</v>
      </c>
      <c r="D986" s="103">
        <f t="shared" si="34"/>
        <v>0.85620000000000007</v>
      </c>
      <c r="E986" s="103">
        <f t="shared" si="34"/>
        <v>0.91169999999999995</v>
      </c>
      <c r="F986" s="103">
        <f t="shared" si="34"/>
        <v>0.89920000000000011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0.73909999999999998</v>
      </c>
      <c r="D987" s="103">
        <f t="shared" si="34"/>
        <v>0.85320000000000007</v>
      </c>
      <c r="E987" s="103">
        <f t="shared" si="34"/>
        <v>0.91280000000000006</v>
      </c>
      <c r="F987" s="103">
        <f t="shared" si="34"/>
        <v>0.89729999999999999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0.74120000000000008</v>
      </c>
      <c r="D988" s="103">
        <f t="shared" si="34"/>
        <v>0.85349999999999993</v>
      </c>
      <c r="E988" s="103">
        <f t="shared" si="34"/>
        <v>0.91599999999999993</v>
      </c>
      <c r="F988" s="103">
        <f t="shared" si="34"/>
        <v>0.89859999999999995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0.74180000000000001</v>
      </c>
      <c r="D989" s="103">
        <f t="shared" si="34"/>
        <v>0.85170000000000001</v>
      </c>
      <c r="E989" s="103">
        <f t="shared" si="34"/>
        <v>0.91939999999999988</v>
      </c>
      <c r="F989" s="103">
        <f t="shared" si="34"/>
        <v>0.89800000000000002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0.74019999999999997</v>
      </c>
      <c r="D990" s="103">
        <f t="shared" si="34"/>
        <v>0.84980000000000011</v>
      </c>
      <c r="E990" s="103">
        <f t="shared" si="34"/>
        <v>0.9204</v>
      </c>
      <c r="F990" s="103">
        <f t="shared" si="34"/>
        <v>0.89590000000000003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0.7409</v>
      </c>
      <c r="D991" s="103">
        <f t="shared" si="34"/>
        <v>0.84860000000000002</v>
      </c>
      <c r="E991" s="103">
        <f t="shared" si="34"/>
        <v>0.92169999999999996</v>
      </c>
      <c r="F991" s="103">
        <f t="shared" si="34"/>
        <v>0.89620000000000011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0.73519999999999996</v>
      </c>
      <c r="D992" s="103">
        <f t="shared" si="34"/>
        <v>0.84230000000000005</v>
      </c>
      <c r="E992" s="103">
        <f t="shared" si="34"/>
        <v>0.92009999999999992</v>
      </c>
      <c r="F992" s="103">
        <f t="shared" si="34"/>
        <v>0.8932000000000001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2022-12-22T20:22:32Z</dcterms:modified>
</cp:coreProperties>
</file>