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B772" i="1" s="1"/>
  <c r="C115" i="1"/>
  <c r="D57" i="1"/>
  <c r="C57" i="1" s="1"/>
  <c r="D56" i="1"/>
  <c r="C56" i="1" s="1"/>
  <c r="D55" i="1"/>
  <c r="C55" i="1" s="1"/>
  <c r="D54" i="1"/>
  <c r="C54" i="1" s="1"/>
  <c r="B18" i="1"/>
  <c r="I95" i="1"/>
  <c r="I99" i="1"/>
  <c r="I104" i="1"/>
  <c r="I108" i="1"/>
  <c r="C113" i="1"/>
  <c r="C117" i="1"/>
  <c r="I97" i="1"/>
  <c r="I105" i="1"/>
  <c r="I109" i="1"/>
  <c r="I106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C116" i="1"/>
  <c r="I148" i="1"/>
  <c r="C102" i="1"/>
  <c r="C112" i="1"/>
  <c r="C118" i="1"/>
  <c r="C114" i="1"/>
  <c r="B778" i="1"/>
  <c r="D439" i="1"/>
  <c r="D436" i="1"/>
  <c r="B773" i="1"/>
  <c r="D432" i="1"/>
  <c r="I147" i="1"/>
  <c r="I144" i="1"/>
  <c r="C777" i="1"/>
  <c r="I143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B779" i="1"/>
  <c r="C401" i="1"/>
  <c r="I398" i="1"/>
  <c r="I395" i="1"/>
  <c r="I394" i="1"/>
  <c r="H17" i="1"/>
  <c r="C778" i="1"/>
  <c r="D438" i="1"/>
  <c r="D431" i="1"/>
  <c r="I146" i="1"/>
  <c r="B776" i="1"/>
  <c r="C402" i="1"/>
  <c r="C388" i="1"/>
  <c r="I389" i="1"/>
  <c r="I399" i="1"/>
  <c r="I396" i="1"/>
  <c r="I145" i="1"/>
  <c r="C773" i="1"/>
  <c r="C772" i="1"/>
  <c r="C779" i="1"/>
  <c r="C774" i="1"/>
  <c r="I102" i="1"/>
  <c r="I101" i="1"/>
  <c r="C101" i="1"/>
  <c r="I96" i="1"/>
  <c r="C103" i="1"/>
  <c r="C137" i="1"/>
  <c r="D405" i="1"/>
  <c r="I392" i="1" l="1"/>
  <c r="I403" i="1"/>
  <c r="G403" i="1"/>
  <c r="E403" i="1"/>
  <c r="C403" i="1"/>
  <c r="I138" i="1"/>
  <c r="I136" i="1"/>
  <c r="I135" i="1" s="1"/>
  <c r="H16" i="1"/>
  <c r="H18" i="1"/>
  <c r="H22" i="1"/>
  <c r="H19" i="1"/>
  <c r="H20" i="1"/>
  <c r="H21" i="1"/>
  <c r="I141" i="1"/>
  <c r="D437" i="1"/>
  <c r="B775" i="1"/>
  <c r="B774" i="1"/>
  <c r="C776" i="1"/>
  <c r="H29" i="1"/>
  <c r="H33" i="1"/>
  <c r="H31" i="1"/>
  <c r="D433" i="1"/>
  <c r="I142" i="1"/>
  <c r="H32" i="1"/>
  <c r="D429" i="1"/>
  <c r="D440" i="1"/>
  <c r="H28" i="1"/>
  <c r="D434" i="1"/>
  <c r="B777" i="1"/>
  <c r="H34" i="1"/>
  <c r="C775" i="1"/>
  <c r="D441" i="1"/>
  <c r="D430" i="1"/>
  <c r="I98" i="1"/>
  <c r="I100" i="1"/>
  <c r="I103" i="1"/>
  <c r="C100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<sst xmlns="http://schemas.openxmlformats.org/spreadsheetml/2006/main" count="692" uniqueCount="532">
  <si>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</si>
  <si>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</si>
  <si>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</si>
  <si>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</si>
  <si>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</si>
  <si>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</si>
  <si>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</si>
  <si>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</si>
  <si>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</si>
  <si>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</si>
  <si>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</si>
  <si>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</si>
  <si>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</si>
  <si>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</si>
  <si>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</si>
  <si>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</si>
  <si>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</si>
  <si>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</si>
  <si>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</si>
  <si>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</si>
  <si>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</si>
  <si>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</si>
  <si>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</si>
  <si>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</si>
  <si>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</si>
  <si>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</si>
  <si>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</si>
  <si>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</si>
  <si>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</si>
  <si>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</si>
  <si>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</si>
  <si>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</si>
  <si>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</si>
  <si>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</si>
  <si>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</si>
  <si>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</si>
  <si>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</si>
  <si>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</si>
  <si>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</si>
  <si>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</si>
  <si>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</si>
  <si>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</si>
  <si>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</si>
  <si>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</si>
  <si>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</si>
  <si>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</si>
  <si>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</si>
  <si>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</si>
  <si>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</si>
  <si>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</si>
  <si>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</si>
  <si>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</si>
  <si>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</si>
  <si>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</si>
  <si>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</si>
  <si>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</si>
  <si>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</si>
  <si>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</si>
  <si>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</si>
  <si>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</si>
  <si>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</si>
  <si>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</si>
  <si>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</si>
  <si>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</si>
  <si>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</si>
  <si>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</si>
  <si>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</si>
  <si>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</si>
  <si>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</si>
  <si>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</si>
  <si>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</si>
  <si>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</si>
  <si>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</si>
  <si>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</si>
  <si>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</si>
  <si>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</si>
  <si>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</si>
  <si>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</si>
  <si>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</si>
  <si>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</si>
  <si>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</si>
  <si>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</si>
  <si>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</si>
  <si>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</si>
  <si>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</si>
  <si>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</si>
  <si>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</si>
  <si>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</si>
  <si>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</si>
  <si>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</si>
  <si>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</si>
  <si>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</si>
  <si>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</si>
  <si>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</si>
  <si>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</si>
  <si>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</si>
  <si>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</si>
  <si>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</si>
  <si>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</si>
  <si>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</si>
  <si>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</si>
  <si>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</si>
  <si>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</si>
  <si>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</si>
  <si>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</si>
  <si>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</si>
  <si>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</si>
  <si>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</si>
  <si>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</si>
  <si>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</si>
  <si>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</si>
  <si>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</si>
  <si>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</si>
  <si>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</si>
  <si>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</si>
  <si>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</si>
  <si>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</si>
  <si>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</si>
  <si>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</si>
  <si>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</si>
  <si>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</si>
  <si>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</si>
  <si>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</si>
  <si>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</si>
  <si>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</si>
  <si>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</si>
  <si>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</si>
  <si>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</si>
  <si>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</si>
  <si>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</si>
  <si>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</si>
  <si>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</si>
  <si>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</si>
  <si>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</si>
  <si>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</si>
  <si>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</si>
  <si>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</si>
  <si>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</si>
  <si>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</si>
  <si>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</si>
  <si>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</si>
  <si>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</si>
  <si>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</si>
  <si>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</si>
  <si>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</si>
  <si>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</si>
  <si>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</si>
  <si>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</si>
  <si>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</si>
  <si>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</si>
  <si>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</si>
  <si>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</si>
  <si>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</si>
  <si>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</si>
  <si>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</si>
  <si>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</si>
  <si>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</si>
  <si>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</si>
  <si>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</si>
  <si>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</si>
  <si>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</si>
  <si>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</si>
  <si>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</si>
  <si>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</si>
  <si>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</si>
  <si>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</si>
  <si>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</si>
  <si>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</si>
  <si>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</si>
  <si>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</si>
  <si>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</si>
  <si>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</si>
  <si>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</si>
  <si>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</si>
  <si>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</si>
  <si>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</si>
  <si>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</si>
  <si>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</si>
  <si>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</si>
  <si>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</si>
  <si>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</si>
  <si>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</si>
  <si>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</si>
  <si>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</si>
  <si>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</si>
  <si>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</si>
  <si>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</si>
  <si>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</si>
  <si>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</si>
  <si>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</si>
  <si>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</si>
  <si>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</si>
  <si>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</si>
  <si>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</si>
  <si>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</si>
  <si>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</si>
  <si>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</si>
  <si>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</si>
  <si>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</si>
  <si>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</si>
  <si>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</si>
  <si>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</si>
  <si>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</si>
  <si>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</si>
  <si>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</si>
  <si>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</si>
  <si>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</si>
  <si>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</si>
  <si>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</si>
  <si>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</si>
  <si>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</si>
  <si>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</si>
  <si>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</si>
  <si>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</si>
  <si>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</si>
  <si>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</si>
  <si>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</si>
  <si>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</si>
  <si>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</si>
  <si>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</si>
  <si>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</si>
  <si>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</si>
  <si>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</si>
  <si>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</si>
  <si>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</si>
  <si>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</si>
  <si>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</si>
  <si>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</si>
  <si>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</si>
  <si>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</si>
  <si>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</si>
  <si>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</si>
  <si>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</si>
  <si>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</si>
  <si>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</si>
  <si>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</si>
  <si>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</si>
  <si>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</si>
  <si>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</si>
  <si>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</si>
  <si>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</si>
  <si>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</si>
  <si>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</si>
  <si>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</si>
  <si>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</si>
  <si>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</si>
  <si>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</si>
  <si>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</si>
  <si>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</si>
  <si>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</si>
  <si>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</si>
  <si>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</si>
  <si>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</si>
  <si>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</si>
  <si>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</si>
  <si>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</si>
  <si>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</si>
  <si>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</si>
  <si>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</si>
  <si>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</si>
  <si>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</si>
  <si>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</si>
  <si>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</si>
  <si>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</si>
  <si>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</si>
  <si>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</si>
  <si>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</si>
  <si>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</si>
  <si>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</si>
  <si>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</si>
  <si>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</si>
  <si>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</si>
  <si>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</si>
  <si>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</si>
  <si>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</si>
  <si>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</si>
  <si>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</si>
  <si>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</si>
  <si>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</si>
  <si>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</si>
  <si>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</si>
  <si>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</si>
  <si>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</si>
  <si>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</si>
  <si>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</si>
  <si>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</si>
  <si>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</si>
  <si>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</si>
  <si>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</si>
  <si>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</si>
  <si>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</si>
  <si>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</si>
  <si>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</si>
  <si>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</si>
  <si>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</si>
  <si>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</si>
  <si>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</si>
  <si>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</si>
  <si>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</si>
  <si>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</si>
  <si>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</si>
  <si>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</si>
  <si>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</si>
  <si>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</si>
  <si>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</si>
  <si>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</si>
  <si>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</si>
  <si>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</si>
  <si>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</si>
  <si>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</si>
  <si>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</si>
  <si>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</si>
  <si>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</si>
  <si>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</si>
  <si>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</si>
  <si>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</si>
  <si>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</si>
  <si>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</si>
  <si>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</si>
  <si>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</si>
  <si>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</si>
  <si>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</si>
  <si>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</si>
  <si>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</si>
  <si>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</si>
  <si>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</si>
  <si>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</si>
  <si>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</si>
  <si>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</si>
  <si>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</si>
  <si>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</si>
  <si>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</si>
  <si>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</si>
  <si>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</si>
  <si>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</si>
  <si>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</si>
  <si>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</si>
  <si>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</si>
  <si>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</si>
  <si>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</si>
  <si>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</si>
  <si>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</si>
  <si>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</si>
  <si>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</si>
  <si>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</si>
  <si>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</si>
  <si>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</si>
  <si>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</si>
  <si>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</si>
  <si>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</si>
  <si>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</si>
  <si>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</si>
  <si>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</si>
  <si>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</si>
  <si>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</si>
  <si>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</si>
  <si>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</si>
  <si>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</si>
  <si>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</si>
  <si>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</si>
  <si>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</si>
  <si>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</si>
  <si>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</si>
  <si>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</si>
  <si>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</si>
  <si>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</si>
  <si>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</si>
  <si>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</si>
  <si>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</si>
  <si>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</si>
  <si>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</si>
  <si>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</si>
  <si>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</si>
  <si>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</si>
  <si>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</si>
  <si>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</si>
  <si>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</si>
  <si>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</si>
  <si>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</si>
  <si>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</si>
  <si>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</si>
  <si>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</si>
  <si>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</si>
  <si>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</si>
  <si>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</si>
  <si>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</si>
  <si>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</si>
  <si>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</si>
  <si>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</si>
  <si>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</si>
  <si>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</si>
  <si>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</si>
  <si>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</si>
  <si>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</si>
  <si>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</si>
  <si>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</si>
  <si>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</si>
  <si>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</si>
  <si>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</si>
  <si>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</si>
  <si>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</si>
  <si>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</si>
  <si>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</si>
  <si>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</si>
  <si>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</si>
  <si>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</si>
  <si>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</si>
  <si>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</si>
  <si>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</si>
  <si>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</si>
  <si>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</si>
  <si>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</si>
  <si>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</si>
  <si>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</si>
  <si>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</si>
  <si>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</si>
  <si>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</si>
  <si>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</si>
  <si>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</si>
  <si>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</si>
  <si>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</si>
  <si>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</si>
  <si>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</si>
  <si>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</si>
  <si>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</si>
  <si>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</si>
  <si>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</si>
  <si>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</si>
  <si>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</si>
  <si>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</si>
  <si>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</si>
  <si>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</si>
  <si>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</si>
  <si>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</si>
  <si>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</si>
  <si>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</si>
  <si>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</si>
  <si>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</si>
  <si>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</si>
  <si>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</si>
  <si>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</si>
  <si>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</si>
  <si>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</si>
  <si>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</si>
  <si>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</si>
  <si>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</si>
  <si>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</si>
  <si>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</si>
  <si>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</si>
  <si>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</si>
  <si>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</si>
  <si>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</si>
  <si>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</si>
  <si>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</si>
  <si>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</si>
  <si>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</si>
  <si>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</si>
  <si>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</si>
  <si>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</si>
  <si>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</si>
  <si>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</si>
  <si>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</si>
  <si>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</si>
  <si>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</si>
  <si>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</si>
  <si>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</si>
  <si>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</si>
  <si>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</si>
  <si>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</si>
  <si>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</si>
  <si>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</si>
  <si>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</si>
  <si>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</si>
  <si>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</si>
  <si>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</si>
  <si>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</si>
  <si>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</si>
  <si>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</si>
  <si>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</si>
  <si>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</si>
  <si>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</si>
  <si>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</si>
  <si>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</si>
  <si>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</si>
  <si>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</si>
  <si>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</si>
  <si>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</si>
  <si>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</si>
  <si>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</si>
  <si>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</si>
  <si>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</si>
  <si>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</si>
  <si>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</si>
  <si>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</si>
  <si>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</si>
  <si>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</si>
  <si>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</si>
  <si>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</si>
  <si>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</si>
  <si>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01:03 PM</t>
  </si>
  <si>
    <t>Entidad: Campeche (Camp)</t>
  </si>
  <si>
    <t>Gobernador:</t>
  </si>
  <si>
    <t>Mtra. Layda Elena Sansores San Román</t>
  </si>
  <si>
    <t>16/09/2021 al 15/09/2027</t>
  </si>
  <si>
    <t>Bajo</t>
  </si>
  <si>
    <t>Alto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</si>
  <si>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</si>
  <si>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</si>
  <si>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</si>
  <si>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</si>
  <si>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</si>
  <si>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</si>
  <si>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</si>
  <si>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</si>
  <si>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</si>
  <si>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</si>
  <si>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</si>
  <si>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</si>
  <si>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</si>
  <si>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</si>
  <si>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500 a 549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</si>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</sst>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-4.982707661166854E-2</c:v>
                </c:pt>
                <c:pt idx="1">
                  <c:v>-7.1974592778581786E-2</c:v>
                </c:pt>
                <c:pt idx="2">
                  <c:v>-2.4225390246025019E-2</c:v>
                </c:pt>
                <c:pt idx="3">
                  <c:v>-5.6809550055384905E-2</c:v>
                </c:pt>
                <c:pt idx="4">
                  <c:v>-9.6742550971841257E-2</c:v>
                </c:pt>
                <c:pt idx="5">
                  <c:v>-7.8470366657749216E-2</c:v>
                </c:pt>
                <c:pt idx="6">
                  <c:v>-7.2594516947996207E-2</c:v>
                </c:pt>
                <c:pt idx="7">
                  <c:v>-6.0032725979550026E-2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5.0055922102284267E-2</c:v>
                </c:pt>
                <c:pt idx="1">
                  <c:v>8.2322061887126527E-2</c:v>
                </c:pt>
                <c:pt idx="2">
                  <c:v>2.599706261234111E-2</c:v>
                </c:pt>
                <c:pt idx="3">
                  <c:v>5.6247643052605455E-2</c:v>
                </c:pt>
                <c:pt idx="4">
                  <c:v>8.8369814312835013E-2</c:v>
                </c:pt>
                <c:pt idx="5">
                  <c:v>7.3183283750143699E-2</c:v>
                </c:pt>
                <c:pt idx="6">
                  <c:v>6.0878272463656007E-2</c:v>
                </c:pt>
                <c:pt idx="7">
                  <c:v>5.226916957021098E-2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9650304"/>
        <c:axId val="247624768"/>
      </c:barChart>
      <c:catAx>
        <c:axId val="15965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762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62476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9650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7.9000000000000008E-3</c:v>
                </c:pt>
                <c:pt idx="1">
                  <c:v>7.7999999999999996E-3</c:v>
                </c:pt>
                <c:pt idx="2">
                  <c:v>7.7000000000000002E-3</c:v>
                </c:pt>
                <c:pt idx="3">
                  <c:v>7.3000000000000001E-3</c:v>
                </c:pt>
                <c:pt idx="4">
                  <c:v>7.1999999999999998E-3</c:v>
                </c:pt>
                <c:pt idx="5">
                  <c:v>7.4999999999999997E-3</c:v>
                </c:pt>
                <c:pt idx="6">
                  <c:v>8.2000000000000007E-3</c:v>
                </c:pt>
                <c:pt idx="7">
                  <c:v>7.9000000000000008E-3</c:v>
                </c:pt>
                <c:pt idx="8">
                  <c:v>8.3999999999999995E-3</c:v>
                </c:pt>
                <c:pt idx="9">
                  <c:v>8.2000000000000007E-3</c:v>
                </c:pt>
                <c:pt idx="10">
                  <c:v>8.6E-3</c:v>
                </c:pt>
                <c:pt idx="11">
                  <c:v>8.5000000000000006E-3</c:v>
                </c:pt>
                <c:pt idx="12">
                  <c:v>1.0200000000000001E-2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5.7000000000000002E-3</c:v>
                </c:pt>
                <c:pt idx="2">
                  <c:v>5.7999999999999996E-3</c:v>
                </c:pt>
                <c:pt idx="3">
                  <c:v>5.8999999999999999E-3</c:v>
                </c:pt>
                <c:pt idx="4">
                  <c:v>6.0000000000000001E-3</c:v>
                </c:pt>
                <c:pt idx="5">
                  <c:v>6.1999999999999998E-3</c:v>
                </c:pt>
                <c:pt idx="6">
                  <c:v>6.7000000000000002E-3</c:v>
                </c:pt>
                <c:pt idx="7">
                  <c:v>6.6E-3</c:v>
                </c:pt>
                <c:pt idx="8">
                  <c:v>7.0000000000000001E-3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7.1000000000000004E-3</c:v>
                </c:pt>
                <c:pt idx="12">
                  <c:v>8.6E-3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4.0000000000000001E-3</c:v>
                </c:pt>
                <c:pt idx="1">
                  <c:v>2.5000000000000001E-3</c:v>
                </c:pt>
                <c:pt idx="2">
                  <c:v>1.9E-3</c:v>
                </c:pt>
                <c:pt idx="3">
                  <c:v>1.5E-3</c:v>
                </c:pt>
                <c:pt idx="4">
                  <c:v>1.4E-3</c:v>
                </c:pt>
                <c:pt idx="5">
                  <c:v>1.4E-3</c:v>
                </c:pt>
                <c:pt idx="6">
                  <c:v>1.4E-3</c:v>
                </c:pt>
                <c:pt idx="7">
                  <c:v>1.2999999999999999E-3</c:v>
                </c:pt>
                <c:pt idx="8">
                  <c:v>1.1999999999999999E-3</c:v>
                </c:pt>
                <c:pt idx="9">
                  <c:v>1E-3</c:v>
                </c:pt>
                <c:pt idx="10">
                  <c:v>1.1999999999999999E-3</c:v>
                </c:pt>
                <c:pt idx="11">
                  <c:v>1E-3</c:v>
                </c:pt>
                <c:pt idx="12">
                  <c:v>3.2000000000000002E-3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2.5999999999999999E-3</c:v>
                </c:pt>
                <c:pt idx="2">
                  <c:v>2.5000000000000001E-3</c:v>
                </c:pt>
                <c:pt idx="3">
                  <c:v>2.2000000000000001E-3</c:v>
                </c:pt>
                <c:pt idx="4">
                  <c:v>2.0999999999999999E-3</c:v>
                </c:pt>
                <c:pt idx="5">
                  <c:v>2.5000000000000001E-3</c:v>
                </c:pt>
                <c:pt idx="6">
                  <c:v>3.0999999999999999E-3</c:v>
                </c:pt>
                <c:pt idx="7">
                  <c:v>3.0999999999999999E-3</c:v>
                </c:pt>
                <c:pt idx="8">
                  <c:v>3.7000000000000002E-3</c:v>
                </c:pt>
                <c:pt idx="9">
                  <c:v>3.3E-3</c:v>
                </c:pt>
                <c:pt idx="10">
                  <c:v>3.8999999999999998E-3</c:v>
                </c:pt>
                <c:pt idx="11">
                  <c:v>4.1999999999999997E-3</c:v>
                </c:pt>
                <c:pt idx="12">
                  <c:v>4.3E-3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25728"/>
        <c:axId val="262298944"/>
      </c:lineChart>
      <c:catAx>
        <c:axId val="28122572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298944"/>
        <c:crosses val="autoZero"/>
        <c:auto val="1"/>
        <c:lblAlgn val="ctr"/>
        <c:lblOffset val="100"/>
        <c:noMultiLvlLbl val="0"/>
      </c:catAx>
      <c:valAx>
        <c:axId val="2622989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257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8.0999999999999996E-3</c:v>
                </c:pt>
                <c:pt idx="1">
                  <c:v>1.0999999999999999E-2</c:v>
                </c:pt>
                <c:pt idx="2">
                  <c:v>1.03E-2</c:v>
                </c:pt>
                <c:pt idx="3">
                  <c:v>1.0500000000000001E-2</c:v>
                </c:pt>
                <c:pt idx="4">
                  <c:v>9.5999999999999992E-3</c:v>
                </c:pt>
                <c:pt idx="5">
                  <c:v>9.2999999999999992E-3</c:v>
                </c:pt>
                <c:pt idx="6">
                  <c:v>9.9000000000000008E-3</c:v>
                </c:pt>
                <c:pt idx="7">
                  <c:v>1.09E-2</c:v>
                </c:pt>
                <c:pt idx="8">
                  <c:v>1.01E-2</c:v>
                </c:pt>
                <c:pt idx="9">
                  <c:v>7.9000000000000008E-3</c:v>
                </c:pt>
                <c:pt idx="10">
                  <c:v>8.5000000000000006E-3</c:v>
                </c:pt>
                <c:pt idx="11">
                  <c:v>8.8999999999999999E-3</c:v>
                </c:pt>
                <c:pt idx="12">
                  <c:v>1.21E-2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5.8999999999999999E-3</c:v>
                </c:pt>
                <c:pt idx="1">
                  <c:v>6.3E-3</c:v>
                </c:pt>
                <c:pt idx="2">
                  <c:v>6.0000000000000001E-3</c:v>
                </c:pt>
                <c:pt idx="3">
                  <c:v>6.3E-3</c:v>
                </c:pt>
                <c:pt idx="4">
                  <c:v>5.7000000000000002E-3</c:v>
                </c:pt>
                <c:pt idx="5">
                  <c:v>5.4999999999999997E-3</c:v>
                </c:pt>
                <c:pt idx="6">
                  <c:v>5.7999999999999996E-3</c:v>
                </c:pt>
                <c:pt idx="7">
                  <c:v>6.1999999999999998E-3</c:v>
                </c:pt>
                <c:pt idx="8">
                  <c:v>6.1000000000000004E-3</c:v>
                </c:pt>
                <c:pt idx="9">
                  <c:v>5.8999999999999999E-3</c:v>
                </c:pt>
                <c:pt idx="10">
                  <c:v>6.1000000000000004E-3</c:v>
                </c:pt>
                <c:pt idx="11">
                  <c:v>6.4000000000000003E-3</c:v>
                </c:pt>
                <c:pt idx="12">
                  <c:v>6.1000000000000004E-3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2.5999999999999999E-3</c:v>
                </c:pt>
                <c:pt idx="1">
                  <c:v>7.1000000000000004E-3</c:v>
                </c:pt>
                <c:pt idx="2">
                  <c:v>4.7999999999999996E-3</c:v>
                </c:pt>
                <c:pt idx="3">
                  <c:v>5.0000000000000001E-3</c:v>
                </c:pt>
                <c:pt idx="4">
                  <c:v>4.7000000000000002E-3</c:v>
                </c:pt>
                <c:pt idx="5">
                  <c:v>4.5999999999999999E-3</c:v>
                </c:pt>
                <c:pt idx="6">
                  <c:v>5.0000000000000001E-3</c:v>
                </c:pt>
                <c:pt idx="7">
                  <c:v>5.4000000000000003E-3</c:v>
                </c:pt>
                <c:pt idx="8">
                  <c:v>4.5999999999999999E-3</c:v>
                </c:pt>
                <c:pt idx="9">
                  <c:v>2E-3</c:v>
                </c:pt>
                <c:pt idx="10">
                  <c:v>2.5000000000000001E-3</c:v>
                </c:pt>
                <c:pt idx="11">
                  <c:v>2.5999999999999999E-3</c:v>
                </c:pt>
                <c:pt idx="12">
                  <c:v>6.4000000000000003E-3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2.3999999999999998E-3</c:v>
                </c:pt>
                <c:pt idx="2">
                  <c:v>2.7000000000000001E-3</c:v>
                </c:pt>
                <c:pt idx="3">
                  <c:v>2.5000000000000001E-3</c:v>
                </c:pt>
                <c:pt idx="4">
                  <c:v>2.3E-3</c:v>
                </c:pt>
                <c:pt idx="5">
                  <c:v>2.3999999999999998E-3</c:v>
                </c:pt>
                <c:pt idx="6">
                  <c:v>2.5999999999999999E-3</c:v>
                </c:pt>
                <c:pt idx="7">
                  <c:v>3.3E-3</c:v>
                </c:pt>
                <c:pt idx="8">
                  <c:v>3.0000000000000001E-3</c:v>
                </c:pt>
                <c:pt idx="9">
                  <c:v>3.5999999999999999E-3</c:v>
                </c:pt>
                <c:pt idx="10">
                  <c:v>3.8999999999999998E-3</c:v>
                </c:pt>
                <c:pt idx="11">
                  <c:v>4.0000000000000001E-3</c:v>
                </c:pt>
                <c:pt idx="12">
                  <c:v>4.1999999999999997E-3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25216"/>
        <c:axId val="262588096"/>
      </c:lineChart>
      <c:catAx>
        <c:axId val="2812252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588096"/>
        <c:crosses val="autoZero"/>
        <c:auto val="1"/>
        <c:lblAlgn val="ctr"/>
        <c:lblOffset val="100"/>
        <c:noMultiLvlLbl val="0"/>
      </c:catAx>
      <c:valAx>
        <c:axId val="262588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25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6.1999999999999998E-3</c:v>
                </c:pt>
                <c:pt idx="1">
                  <c:v>6.1000000000000004E-3</c:v>
                </c:pt>
                <c:pt idx="2">
                  <c:v>6.4999999999999997E-3</c:v>
                </c:pt>
                <c:pt idx="3">
                  <c:v>6.1000000000000004E-3</c:v>
                </c:pt>
                <c:pt idx="4">
                  <c:v>6.1999999999999998E-3</c:v>
                </c:pt>
                <c:pt idx="5">
                  <c:v>5.4999999999999997E-3</c:v>
                </c:pt>
                <c:pt idx="6">
                  <c:v>5.4000000000000003E-3</c:v>
                </c:pt>
                <c:pt idx="7">
                  <c:v>6.1999999999999998E-3</c:v>
                </c:pt>
                <c:pt idx="8">
                  <c:v>6.4000000000000003E-3</c:v>
                </c:pt>
                <c:pt idx="9">
                  <c:v>5.8999999999999999E-3</c:v>
                </c:pt>
                <c:pt idx="10">
                  <c:v>6.3E-3</c:v>
                </c:pt>
                <c:pt idx="11">
                  <c:v>6.1999999999999998E-3</c:v>
                </c:pt>
                <c:pt idx="12">
                  <c:v>6.3E-3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4.7000000000000002E-3</c:v>
                </c:pt>
                <c:pt idx="1">
                  <c:v>4.8999999999999998E-3</c:v>
                </c:pt>
                <c:pt idx="2">
                  <c:v>5.1000000000000004E-3</c:v>
                </c:pt>
                <c:pt idx="3">
                  <c:v>4.7999999999999996E-3</c:v>
                </c:pt>
                <c:pt idx="4">
                  <c:v>4.8999999999999998E-3</c:v>
                </c:pt>
                <c:pt idx="5">
                  <c:v>4.5999999999999999E-3</c:v>
                </c:pt>
                <c:pt idx="6">
                  <c:v>4.5999999999999999E-3</c:v>
                </c:pt>
                <c:pt idx="7">
                  <c:v>5.1999999999999998E-3</c:v>
                </c:pt>
                <c:pt idx="8">
                  <c:v>5.3E-3</c:v>
                </c:pt>
                <c:pt idx="9">
                  <c:v>5.0000000000000001E-3</c:v>
                </c:pt>
                <c:pt idx="10">
                  <c:v>5.4000000000000003E-3</c:v>
                </c:pt>
                <c:pt idx="11">
                  <c:v>5.1999999999999998E-3</c:v>
                </c:pt>
                <c:pt idx="12">
                  <c:v>5.1999999999999998E-3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1.5E-3</c:v>
                </c:pt>
                <c:pt idx="1">
                  <c:v>1.4E-3</c:v>
                </c:pt>
                <c:pt idx="2">
                  <c:v>3.8E-3</c:v>
                </c:pt>
                <c:pt idx="3">
                  <c:v>1.2999999999999999E-3</c:v>
                </c:pt>
                <c:pt idx="4">
                  <c:v>1.2999999999999999E-3</c:v>
                </c:pt>
                <c:pt idx="5">
                  <c:v>1E-3</c:v>
                </c:pt>
                <c:pt idx="6">
                  <c:v>1E-3</c:v>
                </c:pt>
                <c:pt idx="7">
                  <c:v>1E-3</c:v>
                </c:pt>
                <c:pt idx="8">
                  <c:v>1.1000000000000001E-3</c:v>
                </c:pt>
                <c:pt idx="9">
                  <c:v>6.9999999999999999E-4</c:v>
                </c:pt>
                <c:pt idx="10">
                  <c:v>8.0000000000000004E-4</c:v>
                </c:pt>
                <c:pt idx="11">
                  <c:v>8.0000000000000004E-4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1.9E-3</c:v>
                </c:pt>
                <c:pt idx="1">
                  <c:v>1.9E-3</c:v>
                </c:pt>
                <c:pt idx="2">
                  <c:v>1.6999999999999999E-3</c:v>
                </c:pt>
                <c:pt idx="3">
                  <c:v>2E-3</c:v>
                </c:pt>
                <c:pt idx="4">
                  <c:v>2E-3</c:v>
                </c:pt>
                <c:pt idx="5">
                  <c:v>2E-3</c:v>
                </c:pt>
                <c:pt idx="6">
                  <c:v>1.9E-3</c:v>
                </c:pt>
                <c:pt idx="7">
                  <c:v>2.3E-3</c:v>
                </c:pt>
                <c:pt idx="8">
                  <c:v>2.7000000000000001E-3</c:v>
                </c:pt>
                <c:pt idx="9">
                  <c:v>2.5000000000000001E-3</c:v>
                </c:pt>
                <c:pt idx="10">
                  <c:v>2.8999999999999998E-3</c:v>
                </c:pt>
                <c:pt idx="11">
                  <c:v>3.0999999999999999E-3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77952"/>
        <c:axId val="262590400"/>
      </c:lineChart>
      <c:catAx>
        <c:axId val="281277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590400"/>
        <c:crosses val="autoZero"/>
        <c:auto val="1"/>
        <c:lblAlgn val="ctr"/>
        <c:lblOffset val="100"/>
        <c:noMultiLvlLbl val="0"/>
      </c:catAx>
      <c:valAx>
        <c:axId val="262590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779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0.34889999999999999</c:v>
                </c:pt>
                <c:pt idx="1">
                  <c:v>0.35580000000000001</c:v>
                </c:pt>
                <c:pt idx="2">
                  <c:v>0.34289999999999998</c:v>
                </c:pt>
                <c:pt idx="3">
                  <c:v>0.34510000000000002</c:v>
                </c:pt>
                <c:pt idx="4">
                  <c:v>0.3357</c:v>
                </c:pt>
                <c:pt idx="5">
                  <c:v>0.34160000000000001</c:v>
                </c:pt>
                <c:pt idx="6">
                  <c:v>0.33279999999999998</c:v>
                </c:pt>
                <c:pt idx="7">
                  <c:v>0.33889999999999998</c:v>
                </c:pt>
                <c:pt idx="8">
                  <c:v>0.3301</c:v>
                </c:pt>
                <c:pt idx="9">
                  <c:v>0.32200000000000001</c:v>
                </c:pt>
                <c:pt idx="10">
                  <c:v>0.32850000000000001</c:v>
                </c:pt>
                <c:pt idx="11">
                  <c:v>0.33160000000000001</c:v>
                </c:pt>
                <c:pt idx="12">
                  <c:v>0.3448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0.2404</c:v>
                </c:pt>
                <c:pt idx="1">
                  <c:v>0.22969999999999999</c:v>
                </c:pt>
                <c:pt idx="2">
                  <c:v>0.2281</c:v>
                </c:pt>
                <c:pt idx="3">
                  <c:v>0.2261</c:v>
                </c:pt>
                <c:pt idx="4">
                  <c:v>0.22339999999999999</c:v>
                </c:pt>
                <c:pt idx="5">
                  <c:v>0.22559999999999999</c:v>
                </c:pt>
                <c:pt idx="6">
                  <c:v>0.22339999999999999</c:v>
                </c:pt>
                <c:pt idx="7">
                  <c:v>0.22470000000000001</c:v>
                </c:pt>
                <c:pt idx="8">
                  <c:v>0.22339999999999999</c:v>
                </c:pt>
                <c:pt idx="9">
                  <c:v>0.22570000000000001</c:v>
                </c:pt>
                <c:pt idx="10">
                  <c:v>0.22789999999999999</c:v>
                </c:pt>
                <c:pt idx="11">
                  <c:v>0.22939999999999999</c:v>
                </c:pt>
                <c:pt idx="12">
                  <c:v>0.23280000000000001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8.9300000000000004E-2</c:v>
                </c:pt>
                <c:pt idx="1">
                  <c:v>0.1077</c:v>
                </c:pt>
                <c:pt idx="2">
                  <c:v>9.4799999999999995E-2</c:v>
                </c:pt>
                <c:pt idx="3">
                  <c:v>0.1026</c:v>
                </c:pt>
                <c:pt idx="4">
                  <c:v>9.5399999999999999E-2</c:v>
                </c:pt>
                <c:pt idx="5">
                  <c:v>0.1008</c:v>
                </c:pt>
                <c:pt idx="6">
                  <c:v>9.3799999999999994E-2</c:v>
                </c:pt>
                <c:pt idx="7">
                  <c:v>9.9500000000000005E-2</c:v>
                </c:pt>
                <c:pt idx="8">
                  <c:v>8.9099999999999999E-2</c:v>
                </c:pt>
                <c:pt idx="9">
                  <c:v>7.5600000000000001E-2</c:v>
                </c:pt>
                <c:pt idx="10">
                  <c:v>8.2500000000000004E-2</c:v>
                </c:pt>
                <c:pt idx="11">
                  <c:v>8.5599999999999996E-2</c:v>
                </c:pt>
                <c:pt idx="12">
                  <c:v>9.4399999999999998E-2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0.12479999999999999</c:v>
                </c:pt>
                <c:pt idx="1">
                  <c:v>0.1197</c:v>
                </c:pt>
                <c:pt idx="2">
                  <c:v>0.1157</c:v>
                </c:pt>
                <c:pt idx="3">
                  <c:v>0.113</c:v>
                </c:pt>
                <c:pt idx="4">
                  <c:v>0.1119</c:v>
                </c:pt>
                <c:pt idx="5">
                  <c:v>0.1123</c:v>
                </c:pt>
                <c:pt idx="6">
                  <c:v>0.11119999999999999</c:v>
                </c:pt>
                <c:pt idx="7">
                  <c:v>0.1111</c:v>
                </c:pt>
                <c:pt idx="8">
                  <c:v>0.1091</c:v>
                </c:pt>
                <c:pt idx="9">
                  <c:v>0.109</c:v>
                </c:pt>
                <c:pt idx="10">
                  <c:v>0.1084</c:v>
                </c:pt>
                <c:pt idx="11">
                  <c:v>0.1075</c:v>
                </c:pt>
                <c:pt idx="12">
                  <c:v>0.111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23680"/>
        <c:axId val="262592704"/>
      </c:lineChart>
      <c:catAx>
        <c:axId val="2812236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592704"/>
        <c:crosses val="autoZero"/>
        <c:auto val="1"/>
        <c:lblAlgn val="ctr"/>
        <c:lblOffset val="100"/>
        <c:noMultiLvlLbl val="0"/>
      </c:catAx>
      <c:valAx>
        <c:axId val="262592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23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0.61970000000000003</c:v>
                </c:pt>
                <c:pt idx="1">
                  <c:v>0.60389999999999999</c:v>
                </c:pt>
                <c:pt idx="2">
                  <c:v>0.61810000000000009</c:v>
                </c:pt>
                <c:pt idx="3">
                  <c:v>0.61640000000000006</c:v>
                </c:pt>
                <c:pt idx="4">
                  <c:v>0.62629999999999997</c:v>
                </c:pt>
                <c:pt idx="5">
                  <c:v>0.62040000000000006</c:v>
                </c:pt>
                <c:pt idx="6">
                  <c:v>0.62830000000000008</c:v>
                </c:pt>
                <c:pt idx="7">
                  <c:v>0.61939999999999995</c:v>
                </c:pt>
                <c:pt idx="8">
                  <c:v>0.629</c:v>
                </c:pt>
                <c:pt idx="9">
                  <c:v>0.64569999999999994</c:v>
                </c:pt>
                <c:pt idx="10">
                  <c:v>0.63690000000000002</c:v>
                </c:pt>
                <c:pt idx="11">
                  <c:v>0.63330000000000009</c:v>
                </c:pt>
                <c:pt idx="12">
                  <c:v>0.60710000000000008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0.73759999999999981</c:v>
                </c:pt>
                <c:pt idx="1">
                  <c:v>0.74709999999999999</c:v>
                </c:pt>
                <c:pt idx="2">
                  <c:v>0.74870000000000003</c:v>
                </c:pt>
                <c:pt idx="3">
                  <c:v>0.75060000000000004</c:v>
                </c:pt>
                <c:pt idx="4">
                  <c:v>0.75350000000000006</c:v>
                </c:pt>
                <c:pt idx="5">
                  <c:v>0.75139999999999996</c:v>
                </c:pt>
                <c:pt idx="6">
                  <c:v>0.75299999999999989</c:v>
                </c:pt>
                <c:pt idx="7">
                  <c:v>0.75029999999999997</c:v>
                </c:pt>
                <c:pt idx="8">
                  <c:v>0.75100000000000011</c:v>
                </c:pt>
                <c:pt idx="9">
                  <c:v>0.74939999999999996</c:v>
                </c:pt>
                <c:pt idx="10">
                  <c:v>0.74670000000000003</c:v>
                </c:pt>
                <c:pt idx="11">
                  <c:v>0.74470000000000014</c:v>
                </c:pt>
                <c:pt idx="12">
                  <c:v>0.74039999999999995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0.89839999999999998</c:v>
                </c:pt>
                <c:pt idx="1">
                  <c:v>0.87060000000000004</c:v>
                </c:pt>
                <c:pt idx="2">
                  <c:v>0.88509999999999989</c:v>
                </c:pt>
                <c:pt idx="3">
                  <c:v>0.87970000000000004</c:v>
                </c:pt>
                <c:pt idx="4">
                  <c:v>0.8871</c:v>
                </c:pt>
                <c:pt idx="5">
                  <c:v>0.88159999999999994</c:v>
                </c:pt>
                <c:pt idx="6">
                  <c:v>0.88860000000000006</c:v>
                </c:pt>
                <c:pt idx="7">
                  <c:v>0.88140000000000007</c:v>
                </c:pt>
                <c:pt idx="8">
                  <c:v>0.89380000000000004</c:v>
                </c:pt>
                <c:pt idx="9">
                  <c:v>0.9173</c:v>
                </c:pt>
                <c:pt idx="10">
                  <c:v>0.90810000000000002</c:v>
                </c:pt>
                <c:pt idx="11">
                  <c:v>0.90429999999999988</c:v>
                </c:pt>
                <c:pt idx="12">
                  <c:v>0.88100000000000001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0.86609999999999998</c:v>
                </c:pt>
                <c:pt idx="1">
                  <c:v>0.87109999999999999</c:v>
                </c:pt>
                <c:pt idx="2">
                  <c:v>0.87539999999999996</c:v>
                </c:pt>
                <c:pt idx="3">
                  <c:v>0.87840000000000007</c:v>
                </c:pt>
                <c:pt idx="4">
                  <c:v>0.87960000000000005</c:v>
                </c:pt>
                <c:pt idx="5">
                  <c:v>0.8781000000000001</c:v>
                </c:pt>
                <c:pt idx="6">
                  <c:v>0.87849999999999995</c:v>
                </c:pt>
                <c:pt idx="7">
                  <c:v>0.87730000000000008</c:v>
                </c:pt>
                <c:pt idx="8">
                  <c:v>0.87829999999999997</c:v>
                </c:pt>
                <c:pt idx="9">
                  <c:v>0.878</c:v>
                </c:pt>
                <c:pt idx="10">
                  <c:v>0.87729999999999997</c:v>
                </c:pt>
                <c:pt idx="11">
                  <c:v>0.87770000000000004</c:v>
                </c:pt>
                <c:pt idx="12">
                  <c:v>0.87380000000000002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26752"/>
        <c:axId val="262791744"/>
      </c:lineChart>
      <c:catAx>
        <c:axId val="2812267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791744"/>
        <c:crosses val="autoZero"/>
        <c:auto val="1"/>
        <c:lblAlgn val="ctr"/>
        <c:lblOffset val="100"/>
        <c:noMultiLvlLbl val="0"/>
      </c:catAx>
      <c:valAx>
        <c:axId val="262791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26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21</c:v>
                </c:pt>
                <c:pt idx="1">
                  <c:v>21.54</c:v>
                </c:pt>
                <c:pt idx="2">
                  <c:v>20.36</c:v>
                </c:pt>
                <c:pt idx="3">
                  <c:v>20.36</c:v>
                </c:pt>
                <c:pt idx="4">
                  <c:v>20.68</c:v>
                </c:pt>
                <c:pt idx="5">
                  <c:v>21.33</c:v>
                </c:pt>
                <c:pt idx="6">
                  <c:v>21.54</c:v>
                </c:pt>
                <c:pt idx="7">
                  <c:v>20.04</c:v>
                </c:pt>
                <c:pt idx="8">
                  <c:v>20.25</c:v>
                </c:pt>
                <c:pt idx="9">
                  <c:v>21.11</c:v>
                </c:pt>
                <c:pt idx="10">
                  <c:v>20.57</c:v>
                </c:pt>
                <c:pt idx="11">
                  <c:v>20.25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21.76</c:v>
                </c:pt>
                <c:pt idx="1">
                  <c:v>19.93</c:v>
                </c:pt>
                <c:pt idx="2">
                  <c:v>21.33</c:v>
                </c:pt>
                <c:pt idx="3">
                  <c:v>14.43</c:v>
                </c:pt>
                <c:pt idx="4">
                  <c:v>15.19</c:v>
                </c:pt>
                <c:pt idx="5">
                  <c:v>13.79</c:v>
                </c:pt>
                <c:pt idx="6">
                  <c:v>14.54</c:v>
                </c:pt>
                <c:pt idx="7">
                  <c:v>16.8</c:v>
                </c:pt>
                <c:pt idx="8">
                  <c:v>19.28</c:v>
                </c:pt>
                <c:pt idx="9">
                  <c:v>20.68</c:v>
                </c:pt>
                <c:pt idx="10">
                  <c:v>20.47</c:v>
                </c:pt>
                <c:pt idx="11">
                  <c:v>17.559999999999999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19.170000000000002</c:v>
                </c:pt>
                <c:pt idx="1">
                  <c:v>19.170000000000002</c:v>
                </c:pt>
                <c:pt idx="2">
                  <c:v>19.39</c:v>
                </c:pt>
                <c:pt idx="3">
                  <c:v>21.65</c:v>
                </c:pt>
                <c:pt idx="4">
                  <c:v>20.36</c:v>
                </c:pt>
                <c:pt idx="5">
                  <c:v>19.600000000000001</c:v>
                </c:pt>
                <c:pt idx="6">
                  <c:v>19.39</c:v>
                </c:pt>
                <c:pt idx="7">
                  <c:v>19.600000000000001</c:v>
                </c:pt>
                <c:pt idx="8">
                  <c:v>15.83</c:v>
                </c:pt>
                <c:pt idx="9">
                  <c:v>21.97</c:v>
                </c:pt>
                <c:pt idx="10">
                  <c:v>201.97</c:v>
                </c:pt>
                <c:pt idx="11">
                  <c:v>206.28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210.26</c:v>
                </c:pt>
                <c:pt idx="1">
                  <c:v>201.75</c:v>
                </c:pt>
                <c:pt idx="2">
                  <c:v>250.76</c:v>
                </c:pt>
                <c:pt idx="3">
                  <c:v>216.19</c:v>
                </c:pt>
                <c:pt idx="4">
                  <c:v>200.14</c:v>
                </c:pt>
                <c:pt idx="5">
                  <c:v>232.13</c:v>
                </c:pt>
                <c:pt idx="6">
                  <c:v>260.02999999999997</c:v>
                </c:pt>
                <c:pt idx="7">
                  <c:v>236.87</c:v>
                </c:pt>
                <c:pt idx="8">
                  <c:v>237.19</c:v>
                </c:pt>
                <c:pt idx="9">
                  <c:v>246.35</c:v>
                </c:pt>
                <c:pt idx="10">
                  <c:v>230.08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18432"/>
        <c:axId val="262794048"/>
      </c:lineChart>
      <c:catAx>
        <c:axId val="2816184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794048"/>
        <c:crosses val="autoZero"/>
        <c:auto val="1"/>
        <c:lblAlgn val="ctr"/>
        <c:lblOffset val="100"/>
        <c:noMultiLvlLbl val="0"/>
      </c:catAx>
      <c:valAx>
        <c:axId val="262794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184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11.42</c:v>
                </c:pt>
                <c:pt idx="1">
                  <c:v>9.69</c:v>
                </c:pt>
                <c:pt idx="2">
                  <c:v>11.42</c:v>
                </c:pt>
                <c:pt idx="3">
                  <c:v>10.02</c:v>
                </c:pt>
                <c:pt idx="4">
                  <c:v>10.34</c:v>
                </c:pt>
                <c:pt idx="5">
                  <c:v>11.74</c:v>
                </c:pt>
                <c:pt idx="6">
                  <c:v>11.63</c:v>
                </c:pt>
                <c:pt idx="7">
                  <c:v>12.17</c:v>
                </c:pt>
                <c:pt idx="8">
                  <c:v>10.66</c:v>
                </c:pt>
                <c:pt idx="9">
                  <c:v>13.14</c:v>
                </c:pt>
                <c:pt idx="10">
                  <c:v>13.36</c:v>
                </c:pt>
                <c:pt idx="11">
                  <c:v>11.31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12.5</c:v>
                </c:pt>
                <c:pt idx="1">
                  <c:v>10.34</c:v>
                </c:pt>
                <c:pt idx="2">
                  <c:v>10.23</c:v>
                </c:pt>
                <c:pt idx="3">
                  <c:v>8.83</c:v>
                </c:pt>
                <c:pt idx="4">
                  <c:v>9.8000000000000007</c:v>
                </c:pt>
                <c:pt idx="5">
                  <c:v>8.83</c:v>
                </c:pt>
                <c:pt idx="6">
                  <c:v>8.94</c:v>
                </c:pt>
                <c:pt idx="7">
                  <c:v>8.94</c:v>
                </c:pt>
                <c:pt idx="8">
                  <c:v>8.83</c:v>
                </c:pt>
                <c:pt idx="9">
                  <c:v>10.56</c:v>
                </c:pt>
                <c:pt idx="10">
                  <c:v>11.74</c:v>
                </c:pt>
                <c:pt idx="11">
                  <c:v>10.45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9.91</c:v>
                </c:pt>
                <c:pt idx="1">
                  <c:v>9.3699999999999992</c:v>
                </c:pt>
                <c:pt idx="2">
                  <c:v>10.77</c:v>
                </c:pt>
                <c:pt idx="3">
                  <c:v>12.5</c:v>
                </c:pt>
                <c:pt idx="4">
                  <c:v>10.77</c:v>
                </c:pt>
                <c:pt idx="5">
                  <c:v>10.45</c:v>
                </c:pt>
                <c:pt idx="6">
                  <c:v>11.31</c:v>
                </c:pt>
                <c:pt idx="7">
                  <c:v>10.77</c:v>
                </c:pt>
                <c:pt idx="8">
                  <c:v>9.16</c:v>
                </c:pt>
                <c:pt idx="9">
                  <c:v>11.42</c:v>
                </c:pt>
                <c:pt idx="10">
                  <c:v>96.08</c:v>
                </c:pt>
                <c:pt idx="11">
                  <c:v>95.01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92.64</c:v>
                </c:pt>
                <c:pt idx="1">
                  <c:v>92.31</c:v>
                </c:pt>
                <c:pt idx="2">
                  <c:v>106.1</c:v>
                </c:pt>
                <c:pt idx="3">
                  <c:v>97.16</c:v>
                </c:pt>
                <c:pt idx="4">
                  <c:v>80.569999999999993</c:v>
                </c:pt>
                <c:pt idx="5">
                  <c:v>99.53</c:v>
                </c:pt>
                <c:pt idx="6">
                  <c:v>116.98</c:v>
                </c:pt>
                <c:pt idx="7">
                  <c:v>111.16</c:v>
                </c:pt>
                <c:pt idx="8">
                  <c:v>115.9</c:v>
                </c:pt>
                <c:pt idx="9">
                  <c:v>115.15</c:v>
                </c:pt>
                <c:pt idx="10">
                  <c:v>100.28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626112"/>
        <c:axId val="262796352"/>
      </c:lineChart>
      <c:catAx>
        <c:axId val="28162611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796352"/>
        <c:crosses val="autoZero"/>
        <c:auto val="1"/>
        <c:lblAlgn val="ctr"/>
        <c:lblOffset val="100"/>
        <c:noMultiLvlLbl val="0"/>
      </c:catAx>
      <c:valAx>
        <c:axId val="26279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6261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0.43</c:v>
                </c:pt>
                <c:pt idx="1">
                  <c:v>0.97</c:v>
                </c:pt>
                <c:pt idx="2">
                  <c:v>0.43</c:v>
                </c:pt>
                <c:pt idx="3">
                  <c:v>0.65</c:v>
                </c:pt>
                <c:pt idx="4">
                  <c:v>1.29</c:v>
                </c:pt>
                <c:pt idx="5">
                  <c:v>0.75</c:v>
                </c:pt>
                <c:pt idx="6">
                  <c:v>0.43</c:v>
                </c:pt>
                <c:pt idx="7">
                  <c:v>0.32</c:v>
                </c:pt>
                <c:pt idx="8">
                  <c:v>0.54</c:v>
                </c:pt>
                <c:pt idx="9">
                  <c:v>0.54</c:v>
                </c:pt>
                <c:pt idx="10">
                  <c:v>0.43</c:v>
                </c:pt>
                <c:pt idx="11">
                  <c:v>0.86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0.65</c:v>
                </c:pt>
                <c:pt idx="1">
                  <c:v>0.22</c:v>
                </c:pt>
                <c:pt idx="2">
                  <c:v>0.75</c:v>
                </c:pt>
                <c:pt idx="3">
                  <c:v>0.43</c:v>
                </c:pt>
                <c:pt idx="4">
                  <c:v>0.11</c:v>
                </c:pt>
                <c:pt idx="5">
                  <c:v>0</c:v>
                </c:pt>
                <c:pt idx="6">
                  <c:v>0.11</c:v>
                </c:pt>
                <c:pt idx="7">
                  <c:v>0.22</c:v>
                </c:pt>
                <c:pt idx="8">
                  <c:v>0.86</c:v>
                </c:pt>
                <c:pt idx="9">
                  <c:v>0.75</c:v>
                </c:pt>
                <c:pt idx="10">
                  <c:v>0.43</c:v>
                </c:pt>
                <c:pt idx="11">
                  <c:v>0.32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0.11</c:v>
                </c:pt>
                <c:pt idx="1">
                  <c:v>0.11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0.11</c:v>
                </c:pt>
                <c:pt idx="6">
                  <c:v>0.22</c:v>
                </c:pt>
                <c:pt idx="7">
                  <c:v>0</c:v>
                </c:pt>
                <c:pt idx="8">
                  <c:v>0.22</c:v>
                </c:pt>
                <c:pt idx="9">
                  <c:v>0.86</c:v>
                </c:pt>
                <c:pt idx="10">
                  <c:v>16.8</c:v>
                </c:pt>
                <c:pt idx="11">
                  <c:v>18.420000000000002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17.670000000000002</c:v>
                </c:pt>
                <c:pt idx="1">
                  <c:v>18.2</c:v>
                </c:pt>
                <c:pt idx="2">
                  <c:v>22.73</c:v>
                </c:pt>
                <c:pt idx="3">
                  <c:v>21.44</c:v>
                </c:pt>
                <c:pt idx="4">
                  <c:v>19.39</c:v>
                </c:pt>
                <c:pt idx="5">
                  <c:v>20.25</c:v>
                </c:pt>
                <c:pt idx="6">
                  <c:v>21</c:v>
                </c:pt>
                <c:pt idx="7">
                  <c:v>22.84</c:v>
                </c:pt>
                <c:pt idx="8">
                  <c:v>17.77</c:v>
                </c:pt>
                <c:pt idx="9">
                  <c:v>21.11</c:v>
                </c:pt>
                <c:pt idx="10">
                  <c:v>20.47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77440"/>
        <c:axId val="262798656"/>
      </c:lineChart>
      <c:catAx>
        <c:axId val="28127744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798656"/>
        <c:crosses val="autoZero"/>
        <c:auto val="1"/>
        <c:lblAlgn val="ctr"/>
        <c:lblOffset val="100"/>
        <c:noMultiLvlLbl val="0"/>
      </c:catAx>
      <c:valAx>
        <c:axId val="262798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774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3.02</c:v>
                </c:pt>
                <c:pt idx="1">
                  <c:v>3.34</c:v>
                </c:pt>
                <c:pt idx="2">
                  <c:v>2.91</c:v>
                </c:pt>
                <c:pt idx="3">
                  <c:v>3.23</c:v>
                </c:pt>
                <c:pt idx="4">
                  <c:v>3.23</c:v>
                </c:pt>
                <c:pt idx="5">
                  <c:v>4.5199999999999996</c:v>
                </c:pt>
                <c:pt idx="6">
                  <c:v>4.42</c:v>
                </c:pt>
                <c:pt idx="7">
                  <c:v>2.69</c:v>
                </c:pt>
                <c:pt idx="8">
                  <c:v>3.34</c:v>
                </c:pt>
                <c:pt idx="9">
                  <c:v>1.51</c:v>
                </c:pt>
                <c:pt idx="10">
                  <c:v>1.83</c:v>
                </c:pt>
                <c:pt idx="11">
                  <c:v>3.34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3.34</c:v>
                </c:pt>
                <c:pt idx="1">
                  <c:v>3.34</c:v>
                </c:pt>
                <c:pt idx="2">
                  <c:v>3.12</c:v>
                </c:pt>
                <c:pt idx="3">
                  <c:v>1.08</c:v>
                </c:pt>
                <c:pt idx="4">
                  <c:v>1.18</c:v>
                </c:pt>
                <c:pt idx="5">
                  <c:v>1.18</c:v>
                </c:pt>
                <c:pt idx="6">
                  <c:v>1.51</c:v>
                </c:pt>
                <c:pt idx="7">
                  <c:v>2.2599999999999998</c:v>
                </c:pt>
                <c:pt idx="8">
                  <c:v>3.34</c:v>
                </c:pt>
                <c:pt idx="9">
                  <c:v>3.88</c:v>
                </c:pt>
                <c:pt idx="10">
                  <c:v>2.91</c:v>
                </c:pt>
                <c:pt idx="11">
                  <c:v>2.69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2.69</c:v>
                </c:pt>
                <c:pt idx="1">
                  <c:v>3.34</c:v>
                </c:pt>
                <c:pt idx="2">
                  <c:v>2.69</c:v>
                </c:pt>
                <c:pt idx="3">
                  <c:v>2.2599999999999998</c:v>
                </c:pt>
                <c:pt idx="4">
                  <c:v>2.59</c:v>
                </c:pt>
                <c:pt idx="5">
                  <c:v>3.88</c:v>
                </c:pt>
                <c:pt idx="6">
                  <c:v>2.0499999999999998</c:v>
                </c:pt>
                <c:pt idx="7">
                  <c:v>2.8</c:v>
                </c:pt>
                <c:pt idx="8">
                  <c:v>2.0499999999999998</c:v>
                </c:pt>
                <c:pt idx="9">
                  <c:v>3.23</c:v>
                </c:pt>
                <c:pt idx="10">
                  <c:v>7.86</c:v>
                </c:pt>
                <c:pt idx="11">
                  <c:v>8.6199999999999992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7.54</c:v>
                </c:pt>
                <c:pt idx="1">
                  <c:v>6.25</c:v>
                </c:pt>
                <c:pt idx="2">
                  <c:v>8.83</c:v>
                </c:pt>
                <c:pt idx="3">
                  <c:v>8.94</c:v>
                </c:pt>
                <c:pt idx="4">
                  <c:v>9.26</c:v>
                </c:pt>
                <c:pt idx="5">
                  <c:v>9.69</c:v>
                </c:pt>
                <c:pt idx="6">
                  <c:v>10.130000000000001</c:v>
                </c:pt>
                <c:pt idx="7">
                  <c:v>7.76</c:v>
                </c:pt>
                <c:pt idx="8">
                  <c:v>6.03</c:v>
                </c:pt>
                <c:pt idx="9">
                  <c:v>6.36</c:v>
                </c:pt>
                <c:pt idx="10">
                  <c:v>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78976"/>
        <c:axId val="285574848"/>
      </c:lineChart>
      <c:catAx>
        <c:axId val="2812789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5574848"/>
        <c:crosses val="autoZero"/>
        <c:auto val="1"/>
        <c:lblAlgn val="ctr"/>
        <c:lblOffset val="100"/>
        <c:noMultiLvlLbl val="0"/>
      </c:catAx>
      <c:valAx>
        <c:axId val="285574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789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0.75</c:v>
                </c:pt>
                <c:pt idx="1">
                  <c:v>0</c:v>
                </c:pt>
                <c:pt idx="2">
                  <c:v>0.32</c:v>
                </c:pt>
                <c:pt idx="3">
                  <c:v>0.54</c:v>
                </c:pt>
                <c:pt idx="4">
                  <c:v>0</c:v>
                </c:pt>
                <c:pt idx="5">
                  <c:v>0</c:v>
                </c:pt>
                <c:pt idx="6">
                  <c:v>0.32</c:v>
                </c:pt>
                <c:pt idx="7">
                  <c:v>0.11</c:v>
                </c:pt>
                <c:pt idx="8">
                  <c:v>0.22</c:v>
                </c:pt>
                <c:pt idx="9">
                  <c:v>0.11</c:v>
                </c:pt>
                <c:pt idx="10">
                  <c:v>0.32</c:v>
                </c:pt>
                <c:pt idx="11">
                  <c:v>0.11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0.32</c:v>
                </c:pt>
                <c:pt idx="1">
                  <c:v>0.11</c:v>
                </c:pt>
                <c:pt idx="2">
                  <c:v>0</c:v>
                </c:pt>
                <c:pt idx="3">
                  <c:v>0</c:v>
                </c:pt>
                <c:pt idx="4">
                  <c:v>0.11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</c:v>
                </c:pt>
                <c:pt idx="5">
                  <c:v>0</c:v>
                </c:pt>
                <c:pt idx="6">
                  <c:v>0.22</c:v>
                </c:pt>
                <c:pt idx="7">
                  <c:v>0.11</c:v>
                </c:pt>
                <c:pt idx="8">
                  <c:v>0</c:v>
                </c:pt>
                <c:pt idx="9">
                  <c:v>0</c:v>
                </c:pt>
                <c:pt idx="10">
                  <c:v>0.22</c:v>
                </c:pt>
                <c:pt idx="11">
                  <c:v>0.22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0.11</c:v>
                </c:pt>
                <c:pt idx="1">
                  <c:v>0.32</c:v>
                </c:pt>
                <c:pt idx="2">
                  <c:v>1.08</c:v>
                </c:pt>
                <c:pt idx="3">
                  <c:v>0.43</c:v>
                </c:pt>
                <c:pt idx="4">
                  <c:v>0.65</c:v>
                </c:pt>
                <c:pt idx="5">
                  <c:v>0.43</c:v>
                </c:pt>
                <c:pt idx="6">
                  <c:v>0.43</c:v>
                </c:pt>
                <c:pt idx="7">
                  <c:v>0.97</c:v>
                </c:pt>
                <c:pt idx="8">
                  <c:v>0.22</c:v>
                </c:pt>
                <c:pt idx="9">
                  <c:v>0.43</c:v>
                </c:pt>
                <c:pt idx="10">
                  <c:v>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280000"/>
        <c:axId val="285577152"/>
      </c:lineChart>
      <c:catAx>
        <c:axId val="28128000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5577152"/>
        <c:crosses val="autoZero"/>
        <c:auto val="1"/>
        <c:lblAlgn val="ctr"/>
        <c:lblOffset val="100"/>
        <c:noMultiLvlLbl val="0"/>
      </c:catAx>
      <c:valAx>
        <c:axId val="2855771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2800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0.18227693630150391</c:v>
                </c:pt>
                <c:pt idx="1">
                  <c:v>0.40361184556405344</c:v>
                </c:pt>
                <c:pt idx="2">
                  <c:v>0.25447163519285304</c:v>
                </c:pt>
                <c:pt idx="3">
                  <c:v>7.0847739910279484E-2</c:v>
                </c:pt>
                <c:pt idx="4">
                  <c:v>5.2078576444719041E-2</c:v>
                </c:pt>
                <c:pt idx="5">
                  <c:v>1.4981560860672252E-2</c:v>
                </c:pt>
                <c:pt idx="6">
                  <c:v>2.1731705725918791E-2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4170624"/>
        <c:axId val="247626496"/>
      </c:barChart>
      <c:catAx>
        <c:axId val="13417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7626496"/>
        <c:crosses val="autoZero"/>
        <c:auto val="1"/>
        <c:lblAlgn val="ctr"/>
        <c:lblOffset val="100"/>
        <c:noMultiLvlLbl val="0"/>
      </c:catAx>
      <c:valAx>
        <c:axId val="24762649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17062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3.45</c:v>
                </c:pt>
                <c:pt idx="1">
                  <c:v>4.09</c:v>
                </c:pt>
                <c:pt idx="2">
                  <c:v>3.12</c:v>
                </c:pt>
                <c:pt idx="3">
                  <c:v>3.34</c:v>
                </c:pt>
                <c:pt idx="4">
                  <c:v>2.91</c:v>
                </c:pt>
                <c:pt idx="5">
                  <c:v>2.0499999999999998</c:v>
                </c:pt>
                <c:pt idx="6">
                  <c:v>2.69</c:v>
                </c:pt>
                <c:pt idx="7">
                  <c:v>2.91</c:v>
                </c:pt>
                <c:pt idx="8">
                  <c:v>3.02</c:v>
                </c:pt>
                <c:pt idx="9">
                  <c:v>3.77</c:v>
                </c:pt>
                <c:pt idx="10">
                  <c:v>2.91</c:v>
                </c:pt>
                <c:pt idx="11">
                  <c:v>2.15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2.2599999999999998</c:v>
                </c:pt>
                <c:pt idx="1">
                  <c:v>3.12</c:v>
                </c:pt>
                <c:pt idx="2">
                  <c:v>3.77</c:v>
                </c:pt>
                <c:pt idx="3">
                  <c:v>1.29</c:v>
                </c:pt>
                <c:pt idx="4">
                  <c:v>2.0499999999999998</c:v>
                </c:pt>
                <c:pt idx="5">
                  <c:v>2.37</c:v>
                </c:pt>
                <c:pt idx="6">
                  <c:v>2.91</c:v>
                </c:pt>
                <c:pt idx="7">
                  <c:v>2.0499999999999998</c:v>
                </c:pt>
                <c:pt idx="8">
                  <c:v>2.0499999999999998</c:v>
                </c:pt>
                <c:pt idx="9">
                  <c:v>2.8</c:v>
                </c:pt>
                <c:pt idx="10">
                  <c:v>2.48</c:v>
                </c:pt>
                <c:pt idx="11">
                  <c:v>2.69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2.69</c:v>
                </c:pt>
                <c:pt idx="1">
                  <c:v>3.66</c:v>
                </c:pt>
                <c:pt idx="2">
                  <c:v>3.55</c:v>
                </c:pt>
                <c:pt idx="3">
                  <c:v>4.63</c:v>
                </c:pt>
                <c:pt idx="4">
                  <c:v>3.45</c:v>
                </c:pt>
                <c:pt idx="5">
                  <c:v>2.8</c:v>
                </c:pt>
                <c:pt idx="6">
                  <c:v>3.45</c:v>
                </c:pt>
                <c:pt idx="7">
                  <c:v>3.66</c:v>
                </c:pt>
                <c:pt idx="8">
                  <c:v>3.02</c:v>
                </c:pt>
                <c:pt idx="9">
                  <c:v>2.91</c:v>
                </c:pt>
                <c:pt idx="10">
                  <c:v>34.36</c:v>
                </c:pt>
                <c:pt idx="11">
                  <c:v>41.04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40.18</c:v>
                </c:pt>
                <c:pt idx="1">
                  <c:v>37.380000000000003</c:v>
                </c:pt>
                <c:pt idx="2">
                  <c:v>45.89</c:v>
                </c:pt>
                <c:pt idx="3">
                  <c:v>41.15</c:v>
                </c:pt>
                <c:pt idx="4">
                  <c:v>40.61</c:v>
                </c:pt>
                <c:pt idx="5">
                  <c:v>47.07</c:v>
                </c:pt>
                <c:pt idx="6">
                  <c:v>51.92</c:v>
                </c:pt>
                <c:pt idx="7">
                  <c:v>40.39</c:v>
                </c:pt>
                <c:pt idx="8">
                  <c:v>47.07</c:v>
                </c:pt>
                <c:pt idx="9">
                  <c:v>48.26</c:v>
                </c:pt>
                <c:pt idx="10">
                  <c:v>49.33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10560"/>
        <c:axId val="285579456"/>
      </c:lineChart>
      <c:catAx>
        <c:axId val="2638105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5579456"/>
        <c:crosses val="autoZero"/>
        <c:auto val="1"/>
        <c:lblAlgn val="ctr"/>
        <c:lblOffset val="100"/>
        <c:noMultiLvlLbl val="0"/>
      </c:catAx>
      <c:valAx>
        <c:axId val="28557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105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0.22</c:v>
                </c:pt>
                <c:pt idx="1">
                  <c:v>0.11</c:v>
                </c:pt>
                <c:pt idx="2">
                  <c:v>0.22</c:v>
                </c:pt>
                <c:pt idx="3">
                  <c:v>0.22</c:v>
                </c:pt>
                <c:pt idx="4">
                  <c:v>0.11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0.11</c:v>
                </c:pt>
                <c:pt idx="11">
                  <c:v>0.11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0.43</c:v>
                </c:pt>
                <c:pt idx="1">
                  <c:v>0.11</c:v>
                </c:pt>
                <c:pt idx="2">
                  <c:v>0.11</c:v>
                </c:pt>
                <c:pt idx="3">
                  <c:v>0.22</c:v>
                </c:pt>
                <c:pt idx="4">
                  <c:v>0.32</c:v>
                </c:pt>
                <c:pt idx="5">
                  <c:v>0.11</c:v>
                </c:pt>
                <c:pt idx="6">
                  <c:v>0</c:v>
                </c:pt>
                <c:pt idx="7">
                  <c:v>0.32</c:v>
                </c:pt>
                <c:pt idx="8">
                  <c:v>0</c:v>
                </c:pt>
                <c:pt idx="9">
                  <c:v>0.22</c:v>
                </c:pt>
                <c:pt idx="10">
                  <c:v>0.11</c:v>
                </c:pt>
                <c:pt idx="11">
                  <c:v>0.11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0.11</c:v>
                </c:pt>
                <c:pt idx="1">
                  <c:v>0.11</c:v>
                </c:pt>
                <c:pt idx="2">
                  <c:v>0.11</c:v>
                </c:pt>
                <c:pt idx="3">
                  <c:v>0</c:v>
                </c:pt>
                <c:pt idx="4">
                  <c:v>0</c:v>
                </c:pt>
                <c:pt idx="5">
                  <c:v>0.32</c:v>
                </c:pt>
                <c:pt idx="6">
                  <c:v>0.11</c:v>
                </c:pt>
                <c:pt idx="7">
                  <c:v>0</c:v>
                </c:pt>
                <c:pt idx="8">
                  <c:v>0.11</c:v>
                </c:pt>
                <c:pt idx="9">
                  <c:v>0.11</c:v>
                </c:pt>
                <c:pt idx="10">
                  <c:v>1.83</c:v>
                </c:pt>
                <c:pt idx="11">
                  <c:v>2.59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2.69</c:v>
                </c:pt>
                <c:pt idx="1">
                  <c:v>2.69</c:v>
                </c:pt>
                <c:pt idx="2">
                  <c:v>2.0499999999999998</c:v>
                </c:pt>
                <c:pt idx="3">
                  <c:v>1.72</c:v>
                </c:pt>
                <c:pt idx="4">
                  <c:v>1.51</c:v>
                </c:pt>
                <c:pt idx="5">
                  <c:v>1.62</c:v>
                </c:pt>
                <c:pt idx="6">
                  <c:v>2.48</c:v>
                </c:pt>
                <c:pt idx="7">
                  <c:v>3.12</c:v>
                </c:pt>
                <c:pt idx="8">
                  <c:v>2.37</c:v>
                </c:pt>
                <c:pt idx="9">
                  <c:v>2.48</c:v>
                </c:pt>
                <c:pt idx="10">
                  <c:v>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27456"/>
        <c:axId val="285786688"/>
      </c:lineChart>
      <c:catAx>
        <c:axId val="26382745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5786688"/>
        <c:crosses val="autoZero"/>
        <c:auto val="1"/>
        <c:lblAlgn val="ctr"/>
        <c:lblOffset val="100"/>
        <c:noMultiLvlLbl val="0"/>
      </c:catAx>
      <c:valAx>
        <c:axId val="2857866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274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1.72</c:v>
                </c:pt>
                <c:pt idx="1">
                  <c:v>3.34</c:v>
                </c:pt>
                <c:pt idx="2">
                  <c:v>1.94</c:v>
                </c:pt>
                <c:pt idx="3">
                  <c:v>2.37</c:v>
                </c:pt>
                <c:pt idx="4">
                  <c:v>2.8</c:v>
                </c:pt>
                <c:pt idx="5">
                  <c:v>2.2599999999999998</c:v>
                </c:pt>
                <c:pt idx="6">
                  <c:v>2.0499999999999998</c:v>
                </c:pt>
                <c:pt idx="7">
                  <c:v>1.83</c:v>
                </c:pt>
                <c:pt idx="8">
                  <c:v>2.48</c:v>
                </c:pt>
                <c:pt idx="9">
                  <c:v>2.0499999999999998</c:v>
                </c:pt>
                <c:pt idx="10">
                  <c:v>1.62</c:v>
                </c:pt>
                <c:pt idx="11">
                  <c:v>2.37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2.2599999999999998</c:v>
                </c:pt>
                <c:pt idx="1">
                  <c:v>2.69</c:v>
                </c:pt>
                <c:pt idx="2">
                  <c:v>3.34</c:v>
                </c:pt>
                <c:pt idx="3">
                  <c:v>2.59</c:v>
                </c:pt>
                <c:pt idx="4">
                  <c:v>1.62</c:v>
                </c:pt>
                <c:pt idx="5">
                  <c:v>1.29</c:v>
                </c:pt>
                <c:pt idx="6">
                  <c:v>1.08</c:v>
                </c:pt>
                <c:pt idx="7">
                  <c:v>3.02</c:v>
                </c:pt>
                <c:pt idx="8">
                  <c:v>4.2</c:v>
                </c:pt>
                <c:pt idx="9">
                  <c:v>2.48</c:v>
                </c:pt>
                <c:pt idx="10">
                  <c:v>2.8</c:v>
                </c:pt>
                <c:pt idx="11">
                  <c:v>1.29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3.66</c:v>
                </c:pt>
                <c:pt idx="1">
                  <c:v>2.59</c:v>
                </c:pt>
                <c:pt idx="2">
                  <c:v>1.83</c:v>
                </c:pt>
                <c:pt idx="3">
                  <c:v>1.83</c:v>
                </c:pt>
                <c:pt idx="4">
                  <c:v>3.02</c:v>
                </c:pt>
                <c:pt idx="5">
                  <c:v>2.0499999999999998</c:v>
                </c:pt>
                <c:pt idx="6">
                  <c:v>2.0499999999999998</c:v>
                </c:pt>
                <c:pt idx="7">
                  <c:v>2.2599999999999998</c:v>
                </c:pt>
                <c:pt idx="8">
                  <c:v>1.29</c:v>
                </c:pt>
                <c:pt idx="9">
                  <c:v>3.45</c:v>
                </c:pt>
                <c:pt idx="10">
                  <c:v>44.81</c:v>
                </c:pt>
                <c:pt idx="11">
                  <c:v>40.39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49.44</c:v>
                </c:pt>
                <c:pt idx="1">
                  <c:v>44.59</c:v>
                </c:pt>
                <c:pt idx="2">
                  <c:v>64.09</c:v>
                </c:pt>
                <c:pt idx="3">
                  <c:v>45.35</c:v>
                </c:pt>
                <c:pt idx="4">
                  <c:v>48.15</c:v>
                </c:pt>
                <c:pt idx="5">
                  <c:v>53.54</c:v>
                </c:pt>
                <c:pt idx="6">
                  <c:v>57.09</c:v>
                </c:pt>
                <c:pt idx="7">
                  <c:v>50.63</c:v>
                </c:pt>
                <c:pt idx="8">
                  <c:v>47.83</c:v>
                </c:pt>
                <c:pt idx="9">
                  <c:v>52.57</c:v>
                </c:pt>
                <c:pt idx="10">
                  <c:v>49.12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07488"/>
        <c:axId val="285788992"/>
      </c:lineChart>
      <c:catAx>
        <c:axId val="26380748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5788992"/>
        <c:crosses val="autoZero"/>
        <c:auto val="1"/>
        <c:lblAlgn val="ctr"/>
        <c:lblOffset val="100"/>
        <c:noMultiLvlLbl val="0"/>
      </c:catAx>
      <c:valAx>
        <c:axId val="28578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074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2.5285999999999999E-2</c:v>
                </c:pt>
                <c:pt idx="1">
                  <c:v>2.7858000000000001E-2</c:v>
                </c:pt>
                <c:pt idx="2">
                  <c:v>6.5694000000000002E-2</c:v>
                </c:pt>
                <c:pt idx="3">
                  <c:v>8.5884000000000002E-2</c:v>
                </c:pt>
                <c:pt idx="4">
                  <c:v>0.21584800000000001</c:v>
                </c:pt>
                <c:pt idx="5">
                  <c:v>0.40986800000000001</c:v>
                </c:pt>
                <c:pt idx="6">
                  <c:v>0.16956199999999999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0.11983940741509035</c:v>
                </c:pt>
                <c:pt idx="1">
                  <c:v>8.3708956911689919E-2</c:v>
                </c:pt>
                <c:pt idx="2">
                  <c:v>0.11021941026738061</c:v>
                </c:pt>
                <c:pt idx="3">
                  <c:v>2.8579084069094571E-2</c:v>
                </c:pt>
                <c:pt idx="4">
                  <c:v>0.24822272065274231</c:v>
                </c:pt>
                <c:pt idx="5">
                  <c:v>0.40943042068400226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3809024"/>
        <c:axId val="285791872"/>
      </c:barChart>
      <c:catAx>
        <c:axId val="263809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5791872"/>
        <c:crosses val="autoZero"/>
        <c:auto val="1"/>
        <c:lblAlgn val="ctr"/>
        <c:lblOffset val="100"/>
        <c:noMultiLvlLbl val="0"/>
      </c:catAx>
      <c:valAx>
        <c:axId val="28579187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3809024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0.83245551109968807</c:v>
                </c:pt>
                <c:pt idx="1">
                  <c:v>0.76680105722275715</c:v>
                </c:pt>
                <c:pt idx="2">
                  <c:v>0.32801908831799542</c:v>
                </c:pt>
                <c:pt idx="3">
                  <c:v>0.34014492698027871</c:v>
                </c:pt>
                <c:pt idx="4">
                  <c:v>0.24395913811027187</c:v>
                </c:pt>
                <c:pt idx="5">
                  <c:v>0.23672813340340568</c:v>
                </c:pt>
                <c:pt idx="6">
                  <c:v>0.517601838247987</c:v>
                </c:pt>
                <c:pt idx="7">
                  <c:v>0.86075424941403922</c:v>
                </c:pt>
                <c:pt idx="8">
                  <c:v>0.33401104022893707</c:v>
                </c:pt>
                <c:pt idx="9">
                  <c:v>0.26174702608148592</c:v>
                </c:pt>
                <c:pt idx="10">
                  <c:v>0.82974340482501741</c:v>
                </c:pt>
                <c:pt idx="11">
                  <c:v>0.43409811917156088</c:v>
                </c:pt>
                <c:pt idx="12">
                  <c:v>0.57718378260185743</c:v>
                </c:pt>
                <c:pt idx="13">
                  <c:v>0.14658800151908641</c:v>
                </c:pt>
                <c:pt idx="14">
                  <c:v>6.8454789917255829E-2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3987200"/>
        <c:axId val="285793600"/>
      </c:barChart>
      <c:catAx>
        <c:axId val="263987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5793600"/>
        <c:crosses val="autoZero"/>
        <c:auto val="1"/>
        <c:lblAlgn val="ctr"/>
        <c:lblOffset val="100"/>
        <c:noMultiLvlLbl val="0"/>
      </c:catAx>
      <c:valAx>
        <c:axId val="2857936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398720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0.22159441917832651</c:v>
                </c:pt>
                <c:pt idx="1">
                  <c:v>1.0962021318085562E-2</c:v>
                </c:pt>
                <c:pt idx="2">
                  <c:v>0.30729651821792753</c:v>
                </c:pt>
                <c:pt idx="3">
                  <c:v>6.8877120715459109E-2</c:v>
                </c:pt>
                <c:pt idx="4">
                  <c:v>3.4297815009041006E-2</c:v>
                </c:pt>
                <c:pt idx="5">
                  <c:v>0.34765927592427254</c:v>
                </c:pt>
                <c:pt idx="6">
                  <c:v>9.3128296368877438E-3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90784"/>
        <c:axId val="286221440"/>
      </c:barChart>
      <c:catAx>
        <c:axId val="2639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6221440"/>
        <c:crosses val="autoZero"/>
        <c:auto val="0"/>
        <c:lblAlgn val="ctr"/>
        <c:lblOffset val="100"/>
        <c:noMultiLvlLbl val="0"/>
      </c:catAx>
      <c:valAx>
        <c:axId val="2862214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3990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535189</c:v>
                </c:pt>
                <c:pt idx="1">
                  <c:v>690689</c:v>
                </c:pt>
                <c:pt idx="2">
                  <c:v>822441</c:v>
                </c:pt>
                <c:pt idx="3">
                  <c:v>928363</c:v>
                </c:pt>
                <c:pt idx="4">
                  <c:v>930759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264892</c:v>
                </c:pt>
                <c:pt idx="1">
                  <c:v>343609</c:v>
                </c:pt>
                <c:pt idx="2">
                  <c:v>407067</c:v>
                </c:pt>
                <c:pt idx="3">
                  <c:v>457113</c:v>
                </c:pt>
                <c:pt idx="4">
                  <c:v>455442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270297</c:v>
                </c:pt>
                <c:pt idx="1">
                  <c:v>347080</c:v>
                </c:pt>
                <c:pt idx="2">
                  <c:v>415374</c:v>
                </c:pt>
                <c:pt idx="3">
                  <c:v>471250</c:v>
                </c:pt>
                <c:pt idx="4">
                  <c:v>475317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09536"/>
        <c:axId val="286223744"/>
      </c:lineChart>
      <c:catAx>
        <c:axId val="2638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6223744"/>
        <c:crosses val="autoZero"/>
        <c:auto val="1"/>
        <c:lblAlgn val="ctr"/>
        <c:lblOffset val="100"/>
        <c:noMultiLvlLbl val="0"/>
      </c:catAx>
      <c:valAx>
        <c:axId val="2862237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3809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54386</c:v>
                </c:pt>
                <c:pt idx="1">
                  <c:v>96570</c:v>
                </c:pt>
                <c:pt idx="2">
                  <c:v>275099</c:v>
                </c:pt>
                <c:pt idx="3">
                  <c:v>11193</c:v>
                </c:pt>
                <c:pt idx="4">
                  <c:v>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70587</c:v>
                </c:pt>
                <c:pt idx="1">
                  <c:v>119246</c:v>
                </c:pt>
                <c:pt idx="2">
                  <c:v>9511</c:v>
                </c:pt>
                <c:pt idx="3">
                  <c:v>8846</c:v>
                </c:pt>
                <c:pt idx="4">
                  <c:v>16881</c:v>
                </c:pt>
                <c:pt idx="5">
                  <c:v>8674</c:v>
                </c:pt>
                <c:pt idx="6">
                  <c:v>178850</c:v>
                </c:pt>
                <c:pt idx="7">
                  <c:v>9211</c:v>
                </c:pt>
                <c:pt idx="8">
                  <c:v>8660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0.12015318334131163</c:v>
                </c:pt>
                <c:pt idx="1">
                  <c:v>0.59340431863170018</c:v>
                </c:pt>
                <c:pt idx="2">
                  <c:v>9.3885172870333239E-2</c:v>
                </c:pt>
                <c:pt idx="3">
                  <c:v>0.19255732515665497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66415</c:v>
                </c:pt>
                <c:pt idx="1">
                  <c:v>124301</c:v>
                </c:pt>
                <c:pt idx="2">
                  <c:v>9982</c:v>
                </c:pt>
                <c:pt idx="3">
                  <c:v>8693</c:v>
                </c:pt>
                <c:pt idx="4">
                  <c:v>16660</c:v>
                </c:pt>
                <c:pt idx="5">
                  <c:v>8689</c:v>
                </c:pt>
                <c:pt idx="6">
                  <c:v>177207</c:v>
                </c:pt>
                <c:pt idx="7">
                  <c:v>8988</c:v>
                </c:pt>
                <c:pt idx="8">
                  <c:v>9125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21558</c:v>
                </c:pt>
                <c:pt idx="1">
                  <c:v>105638</c:v>
                </c:pt>
                <c:pt idx="2">
                  <c:v>4597</c:v>
                </c:pt>
                <c:pt idx="3">
                  <c:v>5455</c:v>
                </c:pt>
                <c:pt idx="4">
                  <c:v>7302</c:v>
                </c:pt>
                <c:pt idx="5">
                  <c:v>77447</c:v>
                </c:pt>
                <c:pt idx="6">
                  <c:v>165678</c:v>
                </c:pt>
                <c:pt idx="7">
                  <c:v>3372</c:v>
                </c:pt>
                <c:pt idx="8">
                  <c:v>4745</c:v>
                </c:pt>
                <c:pt idx="9">
                  <c:v>2284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107837</c:v>
                </c:pt>
                <c:pt idx="1">
                  <c:v>52323</c:v>
                </c:pt>
                <c:pt idx="2">
                  <c:v>55514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990</c:v>
                </c:pt>
                <c:pt idx="1">
                  <c:v>448</c:v>
                </c:pt>
                <c:pt idx="2">
                  <c:v>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28480"/>
        <c:axId val="286516928"/>
      </c:barChart>
      <c:catAx>
        <c:axId val="26382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6516928"/>
        <c:crosses val="autoZero"/>
        <c:auto val="1"/>
        <c:lblAlgn val="ctr"/>
        <c:lblOffset val="100"/>
        <c:noMultiLvlLbl val="0"/>
      </c:catAx>
      <c:valAx>
        <c:axId val="2865169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28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2594</c:v>
                </c:pt>
                <c:pt idx="1">
                  <c:v>1529</c:v>
                </c:pt>
                <c:pt idx="2">
                  <c:v>1065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828992"/>
        <c:axId val="286518656"/>
      </c:barChart>
      <c:catAx>
        <c:axId val="2638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6518656"/>
        <c:crosses val="autoZero"/>
        <c:auto val="1"/>
        <c:lblAlgn val="ctr"/>
        <c:lblOffset val="100"/>
        <c:noMultiLvlLbl val="0"/>
      </c:catAx>
      <c:valAx>
        <c:axId val="2865186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3828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308.79000000000002</c:v>
                </c:pt>
                <c:pt idx="1">
                  <c:v>322.2</c:v>
                </c:pt>
                <c:pt idx="2">
                  <c:v>326.25</c:v>
                </c:pt>
                <c:pt idx="3">
                  <c:v>340.35</c:v>
                </c:pt>
                <c:pt idx="4">
                  <c:v>378.12</c:v>
                </c:pt>
                <c:pt idx="5">
                  <c:v>301.25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71872"/>
        <c:axId val="286520384"/>
      </c:barChart>
      <c:catAx>
        <c:axId val="26427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6520384"/>
        <c:crosses val="autoZero"/>
        <c:auto val="1"/>
        <c:lblAlgn val="ctr"/>
        <c:lblOffset val="100"/>
        <c:noMultiLvlLbl val="0"/>
      </c:catAx>
      <c:valAx>
        <c:axId val="28652038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271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269.95</c:v>
                </c:pt>
                <c:pt idx="1">
                  <c:v>312.37</c:v>
                </c:pt>
                <c:pt idx="2">
                  <c:v>319.79000000000002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459776"/>
        <c:axId val="286522112"/>
      </c:barChart>
      <c:catAx>
        <c:axId val="2644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6522112"/>
        <c:crosses val="autoZero"/>
        <c:auto val="1"/>
        <c:lblAlgn val="ctr"/>
        <c:lblOffset val="100"/>
        <c:noMultiLvlLbl val="0"/>
      </c:catAx>
      <c:valAx>
        <c:axId val="286522112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4597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0.20379995294747183</c:v>
                </c:pt>
                <c:pt idx="1">
                  <c:v>4.9499951563573959E-2</c:v>
                </c:pt>
                <c:pt idx="2">
                  <c:v>8.7400071040091523E-2</c:v>
                </c:pt>
                <c:pt idx="3">
                  <c:v>4.7800063659302783E-2</c:v>
                </c:pt>
                <c:pt idx="4">
                  <c:v>2.2299899898052856E-2</c:v>
                </c:pt>
                <c:pt idx="5">
                  <c:v>0.10660003967173941</c:v>
                </c:pt>
                <c:pt idx="6">
                  <c:v>8.5899925730813412E-2</c:v>
                </c:pt>
                <c:pt idx="7">
                  <c:v>4.8300112095728827E-2</c:v>
                </c:pt>
                <c:pt idx="8">
                  <c:v>6.5000069194894344E-2</c:v>
                </c:pt>
                <c:pt idx="9">
                  <c:v>3.3399914198331014E-2</c:v>
                </c:pt>
                <c:pt idx="10">
                  <c:v>1.1600062736704201E-2</c:v>
                </c:pt>
                <c:pt idx="11">
                  <c:v>0.23839993726329578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125376"/>
        <c:axId val="264693440"/>
      </c:barChart>
      <c:catAx>
        <c:axId val="281125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46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6469344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1125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709404</c:v>
                </c:pt>
                <c:pt idx="1">
                  <c:v>704089</c:v>
                </c:pt>
                <c:pt idx="2">
                  <c:v>705089</c:v>
                </c:pt>
                <c:pt idx="3">
                  <c:v>704191</c:v>
                </c:pt>
                <c:pt idx="4">
                  <c:v>697586</c:v>
                </c:pt>
                <c:pt idx="5">
                  <c:v>692692</c:v>
                </c:pt>
                <c:pt idx="6">
                  <c:v>674760</c:v>
                </c:pt>
                <c:pt idx="7">
                  <c:v>678189</c:v>
                </c:pt>
                <c:pt idx="8">
                  <c:v>678003</c:v>
                </c:pt>
                <c:pt idx="9">
                  <c:v>676468</c:v>
                </c:pt>
                <c:pt idx="10">
                  <c:v>676234</c:v>
                </c:pt>
                <c:pt idx="11">
                  <c:v>675472</c:v>
                </c:pt>
                <c:pt idx="12">
                  <c:v>678635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272989</c:v>
                </c:pt>
                <c:pt idx="1">
                  <c:v>269966</c:v>
                </c:pt>
                <c:pt idx="2">
                  <c:v>269666</c:v>
                </c:pt>
                <c:pt idx="3">
                  <c:v>268705</c:v>
                </c:pt>
                <c:pt idx="4">
                  <c:v>263070</c:v>
                </c:pt>
                <c:pt idx="5">
                  <c:v>264354</c:v>
                </c:pt>
                <c:pt idx="6">
                  <c:v>263144</c:v>
                </c:pt>
                <c:pt idx="7">
                  <c:v>264551</c:v>
                </c:pt>
                <c:pt idx="8">
                  <c:v>264259</c:v>
                </c:pt>
                <c:pt idx="9">
                  <c:v>265546</c:v>
                </c:pt>
                <c:pt idx="10">
                  <c:v>264784</c:v>
                </c:pt>
                <c:pt idx="11">
                  <c:v>265166</c:v>
                </c:pt>
                <c:pt idx="12">
                  <c:v>267262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462596</c:v>
                </c:pt>
                <c:pt idx="1">
                  <c:v>458719</c:v>
                </c:pt>
                <c:pt idx="2">
                  <c:v>464029</c:v>
                </c:pt>
                <c:pt idx="3">
                  <c:v>463480</c:v>
                </c:pt>
                <c:pt idx="4">
                  <c:v>462654</c:v>
                </c:pt>
                <c:pt idx="5">
                  <c:v>458361</c:v>
                </c:pt>
                <c:pt idx="6">
                  <c:v>442785</c:v>
                </c:pt>
                <c:pt idx="7">
                  <c:v>444259</c:v>
                </c:pt>
                <c:pt idx="8">
                  <c:v>441834</c:v>
                </c:pt>
                <c:pt idx="9">
                  <c:v>438672</c:v>
                </c:pt>
                <c:pt idx="10">
                  <c:v>438958</c:v>
                </c:pt>
                <c:pt idx="11">
                  <c:v>439046</c:v>
                </c:pt>
                <c:pt idx="12">
                  <c:v>439132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164078</c:v>
                </c:pt>
                <c:pt idx="1">
                  <c:v>163525</c:v>
                </c:pt>
                <c:pt idx="2">
                  <c:v>155045</c:v>
                </c:pt>
                <c:pt idx="3">
                  <c:v>157439</c:v>
                </c:pt>
                <c:pt idx="4">
                  <c:v>158588</c:v>
                </c:pt>
                <c:pt idx="5">
                  <c:v>162499</c:v>
                </c:pt>
                <c:pt idx="6">
                  <c:v>164305</c:v>
                </c:pt>
                <c:pt idx="7">
                  <c:v>167731</c:v>
                </c:pt>
                <c:pt idx="8">
                  <c:v>168447</c:v>
                </c:pt>
                <c:pt idx="9">
                  <c:v>169481</c:v>
                </c:pt>
                <c:pt idx="10">
                  <c:v>170430</c:v>
                </c:pt>
                <c:pt idx="11">
                  <c:v>171115</c:v>
                </c:pt>
                <c:pt idx="12">
                  <c:v>174584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131392"/>
        <c:axId val="264695744"/>
      </c:lineChart>
      <c:catAx>
        <c:axId val="2591313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695744"/>
        <c:crosses val="autoZero"/>
        <c:auto val="1"/>
        <c:lblAlgn val="ctr"/>
        <c:lblOffset val="100"/>
        <c:noMultiLvlLbl val="0"/>
      </c:catAx>
      <c:valAx>
        <c:axId val="264695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9131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1418436</c:v>
                </c:pt>
                <c:pt idx="1">
                  <c:v>1405615</c:v>
                </c:pt>
                <c:pt idx="2">
                  <c:v>1409852</c:v>
                </c:pt>
                <c:pt idx="3">
                  <c:v>1431303</c:v>
                </c:pt>
                <c:pt idx="4">
                  <c:v>1439438</c:v>
                </c:pt>
                <c:pt idx="5">
                  <c:v>1459571</c:v>
                </c:pt>
                <c:pt idx="6">
                  <c:v>1481341</c:v>
                </c:pt>
                <c:pt idx="7">
                  <c:v>1510138</c:v>
                </c:pt>
                <c:pt idx="8">
                  <c:v>1513923</c:v>
                </c:pt>
                <c:pt idx="9">
                  <c:v>1529536</c:v>
                </c:pt>
                <c:pt idx="10">
                  <c:v>1497217</c:v>
                </c:pt>
                <c:pt idx="11">
                  <c:v>1509258</c:v>
                </c:pt>
                <c:pt idx="12">
                  <c:v>1513510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617574</c:v>
                </c:pt>
                <c:pt idx="1">
                  <c:v>612925</c:v>
                </c:pt>
                <c:pt idx="2">
                  <c:v>625202</c:v>
                </c:pt>
                <c:pt idx="3">
                  <c:v>642077</c:v>
                </c:pt>
                <c:pt idx="4">
                  <c:v>647111</c:v>
                </c:pt>
                <c:pt idx="5">
                  <c:v>666204</c:v>
                </c:pt>
                <c:pt idx="6">
                  <c:v>684434</c:v>
                </c:pt>
                <c:pt idx="7">
                  <c:v>699024</c:v>
                </c:pt>
                <c:pt idx="8">
                  <c:v>704153</c:v>
                </c:pt>
                <c:pt idx="9">
                  <c:v>717502</c:v>
                </c:pt>
                <c:pt idx="10">
                  <c:v>690724</c:v>
                </c:pt>
                <c:pt idx="11">
                  <c:v>701884</c:v>
                </c:pt>
                <c:pt idx="12">
                  <c:v>699427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548858</c:v>
                </c:pt>
                <c:pt idx="1">
                  <c:v>542972</c:v>
                </c:pt>
                <c:pt idx="2">
                  <c:v>548232</c:v>
                </c:pt>
                <c:pt idx="3">
                  <c:v>547802</c:v>
                </c:pt>
                <c:pt idx="4">
                  <c:v>547123</c:v>
                </c:pt>
                <c:pt idx="5">
                  <c:v>543824</c:v>
                </c:pt>
                <c:pt idx="6">
                  <c:v>542515</c:v>
                </c:pt>
                <c:pt idx="7">
                  <c:v>547931</c:v>
                </c:pt>
                <c:pt idx="8">
                  <c:v>543771</c:v>
                </c:pt>
                <c:pt idx="9">
                  <c:v>543056</c:v>
                </c:pt>
                <c:pt idx="10">
                  <c:v>543916</c:v>
                </c:pt>
                <c:pt idx="11">
                  <c:v>545536</c:v>
                </c:pt>
                <c:pt idx="12">
                  <c:v>547087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207982</c:v>
                </c:pt>
                <c:pt idx="1">
                  <c:v>207880</c:v>
                </c:pt>
                <c:pt idx="2">
                  <c:v>193581</c:v>
                </c:pt>
                <c:pt idx="3">
                  <c:v>198246</c:v>
                </c:pt>
                <c:pt idx="4">
                  <c:v>201966</c:v>
                </c:pt>
                <c:pt idx="5">
                  <c:v>209856</c:v>
                </c:pt>
                <c:pt idx="6">
                  <c:v>214075</c:v>
                </c:pt>
                <c:pt idx="7">
                  <c:v>222170</c:v>
                </c:pt>
                <c:pt idx="8">
                  <c:v>224032</c:v>
                </c:pt>
                <c:pt idx="9">
                  <c:v>225979</c:v>
                </c:pt>
                <c:pt idx="10">
                  <c:v>221759</c:v>
                </c:pt>
                <c:pt idx="11">
                  <c:v>223066</c:v>
                </c:pt>
                <c:pt idx="12">
                  <c:v>228264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71328"/>
        <c:axId val="264698048"/>
      </c:lineChart>
      <c:catAx>
        <c:axId val="281571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4698048"/>
        <c:crosses val="autoZero"/>
        <c:auto val="1"/>
        <c:lblAlgn val="ctr"/>
        <c:lblOffset val="100"/>
        <c:noMultiLvlLbl val="0"/>
      </c:catAx>
      <c:valAx>
        <c:axId val="264698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5713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24457101877</c:v>
                </c:pt>
                <c:pt idx="1">
                  <c:v>24660197224</c:v>
                </c:pt>
                <c:pt idx="2">
                  <c:v>24441125921</c:v>
                </c:pt>
                <c:pt idx="3">
                  <c:v>24766556797</c:v>
                </c:pt>
                <c:pt idx="4">
                  <c:v>24705143810</c:v>
                </c:pt>
                <c:pt idx="5">
                  <c:v>24905846967</c:v>
                </c:pt>
                <c:pt idx="6">
                  <c:v>24490886282</c:v>
                </c:pt>
                <c:pt idx="7">
                  <c:v>24978855305</c:v>
                </c:pt>
                <c:pt idx="8">
                  <c:v>24748362898</c:v>
                </c:pt>
                <c:pt idx="9">
                  <c:v>24699410984</c:v>
                </c:pt>
                <c:pt idx="10">
                  <c:v>24699757557</c:v>
                </c:pt>
                <c:pt idx="11">
                  <c:v>24964419118</c:v>
                </c:pt>
                <c:pt idx="12">
                  <c:v>25285725593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10202505805</c:v>
                </c:pt>
                <c:pt idx="1">
                  <c:v>9976871619</c:v>
                </c:pt>
                <c:pt idx="2">
                  <c:v>10067287048</c:v>
                </c:pt>
                <c:pt idx="3">
                  <c:v>10076185370</c:v>
                </c:pt>
                <c:pt idx="4">
                  <c:v>9990067707</c:v>
                </c:pt>
                <c:pt idx="5">
                  <c:v>10203513823</c:v>
                </c:pt>
                <c:pt idx="6">
                  <c:v>9820335423</c:v>
                </c:pt>
                <c:pt idx="7">
                  <c:v>10177972895</c:v>
                </c:pt>
                <c:pt idx="8">
                  <c:v>10052193630</c:v>
                </c:pt>
                <c:pt idx="9">
                  <c:v>10062044878</c:v>
                </c:pt>
                <c:pt idx="10">
                  <c:v>9976711217</c:v>
                </c:pt>
                <c:pt idx="11">
                  <c:v>10003412289</c:v>
                </c:pt>
                <c:pt idx="12">
                  <c:v>10144953588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1530836590</c:v>
                </c:pt>
                <c:pt idx="1">
                  <c:v>1549386745</c:v>
                </c:pt>
                <c:pt idx="2">
                  <c:v>1389172504</c:v>
                </c:pt>
                <c:pt idx="3">
                  <c:v>1428929422</c:v>
                </c:pt>
                <c:pt idx="4">
                  <c:v>1379025777</c:v>
                </c:pt>
                <c:pt idx="5">
                  <c:v>1335599345</c:v>
                </c:pt>
                <c:pt idx="6">
                  <c:v>1293632543</c:v>
                </c:pt>
                <c:pt idx="7">
                  <c:v>1302510960</c:v>
                </c:pt>
                <c:pt idx="8">
                  <c:v>1173546801</c:v>
                </c:pt>
                <c:pt idx="9">
                  <c:v>1156881315</c:v>
                </c:pt>
                <c:pt idx="10">
                  <c:v>1167517443</c:v>
                </c:pt>
                <c:pt idx="11">
                  <c:v>1439677704</c:v>
                </c:pt>
                <c:pt idx="12">
                  <c:v>1581465685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1586090785</c:v>
                </c:pt>
                <c:pt idx="1">
                  <c:v>1651543445</c:v>
                </c:pt>
                <c:pt idx="2">
                  <c:v>1534473475</c:v>
                </c:pt>
                <c:pt idx="3">
                  <c:v>1485100566</c:v>
                </c:pt>
                <c:pt idx="4">
                  <c:v>1485371906</c:v>
                </c:pt>
                <c:pt idx="5">
                  <c:v>1537944034</c:v>
                </c:pt>
                <c:pt idx="6">
                  <c:v>1517140987</c:v>
                </c:pt>
                <c:pt idx="7">
                  <c:v>1592193867</c:v>
                </c:pt>
                <c:pt idx="8">
                  <c:v>1595465489</c:v>
                </c:pt>
                <c:pt idx="9">
                  <c:v>1570248623</c:v>
                </c:pt>
                <c:pt idx="10">
                  <c:v>1575782492</c:v>
                </c:pt>
                <c:pt idx="11">
                  <c:v>1576783991</c:v>
                </c:pt>
                <c:pt idx="12">
                  <c:v>1609867220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26912"/>
        <c:axId val="262292032"/>
      </c:lineChart>
      <c:catAx>
        <c:axId val="2811269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292032"/>
        <c:crosses val="autoZero"/>
        <c:auto val="1"/>
        <c:lblAlgn val="ctr"/>
        <c:lblOffset val="100"/>
        <c:noMultiLvlLbl val="0"/>
      </c:catAx>
      <c:valAx>
        <c:axId val="262292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126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17242</c:v>
                </c:pt>
                <c:pt idx="1">
                  <c:v>17544</c:v>
                </c:pt>
                <c:pt idx="2">
                  <c:v>17336</c:v>
                </c:pt>
                <c:pt idx="3">
                  <c:v>17304</c:v>
                </c:pt>
                <c:pt idx="4">
                  <c:v>17163</c:v>
                </c:pt>
                <c:pt idx="5">
                  <c:v>17064</c:v>
                </c:pt>
                <c:pt idx="6">
                  <c:v>16533</c:v>
                </c:pt>
                <c:pt idx="7">
                  <c:v>16541</c:v>
                </c:pt>
                <c:pt idx="8">
                  <c:v>16347</c:v>
                </c:pt>
                <c:pt idx="9">
                  <c:v>16148</c:v>
                </c:pt>
                <c:pt idx="10">
                  <c:v>16497</c:v>
                </c:pt>
                <c:pt idx="11">
                  <c:v>16541</c:v>
                </c:pt>
                <c:pt idx="12">
                  <c:v>16707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16520</c:v>
                </c:pt>
                <c:pt idx="1">
                  <c:v>16277</c:v>
                </c:pt>
                <c:pt idx="2">
                  <c:v>16102</c:v>
                </c:pt>
                <c:pt idx="3">
                  <c:v>15693</c:v>
                </c:pt>
                <c:pt idx="4">
                  <c:v>15438</c:v>
                </c:pt>
                <c:pt idx="5">
                  <c:v>15316</c:v>
                </c:pt>
                <c:pt idx="6">
                  <c:v>14348</c:v>
                </c:pt>
                <c:pt idx="7">
                  <c:v>14560</c:v>
                </c:pt>
                <c:pt idx="8">
                  <c:v>14276</c:v>
                </c:pt>
                <c:pt idx="9">
                  <c:v>14024</c:v>
                </c:pt>
                <c:pt idx="10">
                  <c:v>14444</c:v>
                </c:pt>
                <c:pt idx="11">
                  <c:v>14252</c:v>
                </c:pt>
                <c:pt idx="12">
                  <c:v>14505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2789</c:v>
                </c:pt>
                <c:pt idx="1">
                  <c:v>2854</c:v>
                </c:pt>
                <c:pt idx="2">
                  <c:v>2534</c:v>
                </c:pt>
                <c:pt idx="3">
                  <c:v>2608</c:v>
                </c:pt>
                <c:pt idx="4">
                  <c:v>2521</c:v>
                </c:pt>
                <c:pt idx="5">
                  <c:v>2456</c:v>
                </c:pt>
                <c:pt idx="6">
                  <c:v>2385</c:v>
                </c:pt>
                <c:pt idx="7">
                  <c:v>2377</c:v>
                </c:pt>
                <c:pt idx="8">
                  <c:v>2158</c:v>
                </c:pt>
                <c:pt idx="9">
                  <c:v>2130</c:v>
                </c:pt>
                <c:pt idx="10">
                  <c:v>2147</c:v>
                </c:pt>
                <c:pt idx="11">
                  <c:v>2639</c:v>
                </c:pt>
                <c:pt idx="12">
                  <c:v>2891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7626</c:v>
                </c:pt>
                <c:pt idx="1">
                  <c:v>7945</c:v>
                </c:pt>
                <c:pt idx="2">
                  <c:v>7927</c:v>
                </c:pt>
                <c:pt idx="3">
                  <c:v>7491</c:v>
                </c:pt>
                <c:pt idx="4">
                  <c:v>7355</c:v>
                </c:pt>
                <c:pt idx="5">
                  <c:v>7329</c:v>
                </c:pt>
                <c:pt idx="6">
                  <c:v>7087</c:v>
                </c:pt>
                <c:pt idx="7">
                  <c:v>7167</c:v>
                </c:pt>
                <c:pt idx="8">
                  <c:v>7122</c:v>
                </c:pt>
                <c:pt idx="9">
                  <c:v>6949</c:v>
                </c:pt>
                <c:pt idx="10">
                  <c:v>7106</c:v>
                </c:pt>
                <c:pt idx="11">
                  <c:v>7069</c:v>
                </c:pt>
                <c:pt idx="12">
                  <c:v>7053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27936"/>
        <c:axId val="262294336"/>
      </c:lineChart>
      <c:catAx>
        <c:axId val="2811279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294336"/>
        <c:crosses val="autoZero"/>
        <c:auto val="1"/>
        <c:lblAlgn val="ctr"/>
        <c:lblOffset val="100"/>
        <c:noMultiLvlLbl val="0"/>
      </c:catAx>
      <c:valAx>
        <c:axId val="262294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1279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9.1999999999999998E-3</c:v>
                </c:pt>
                <c:pt idx="1">
                  <c:v>1.54E-2</c:v>
                </c:pt>
                <c:pt idx="2">
                  <c:v>1.4500000000000001E-2</c:v>
                </c:pt>
                <c:pt idx="3">
                  <c:v>1.46E-2</c:v>
                </c:pt>
                <c:pt idx="4">
                  <c:v>1.4999999999999999E-2</c:v>
                </c:pt>
                <c:pt idx="5">
                  <c:v>1.5699999999999999E-2</c:v>
                </c:pt>
                <c:pt idx="6">
                  <c:v>1.54E-2</c:v>
                </c:pt>
                <c:pt idx="7">
                  <c:v>1.67E-2</c:v>
                </c:pt>
                <c:pt idx="8">
                  <c:v>1.6E-2</c:v>
                </c:pt>
                <c:pt idx="9">
                  <c:v>1.03E-2</c:v>
                </c:pt>
                <c:pt idx="10">
                  <c:v>1.12E-2</c:v>
                </c:pt>
                <c:pt idx="11">
                  <c:v>1.15E-2</c:v>
                </c:pt>
                <c:pt idx="12">
                  <c:v>1.95E-2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5.7999999999999996E-3</c:v>
                </c:pt>
                <c:pt idx="1">
                  <c:v>6.3E-3</c:v>
                </c:pt>
                <c:pt idx="2">
                  <c:v>6.3E-3</c:v>
                </c:pt>
                <c:pt idx="3">
                  <c:v>6.3E-3</c:v>
                </c:pt>
                <c:pt idx="4">
                  <c:v>6.4999999999999997E-3</c:v>
                </c:pt>
                <c:pt idx="5">
                  <c:v>6.7000000000000002E-3</c:v>
                </c:pt>
                <c:pt idx="6">
                  <c:v>6.4999999999999997E-3</c:v>
                </c:pt>
                <c:pt idx="7">
                  <c:v>7.0000000000000001E-3</c:v>
                </c:pt>
                <c:pt idx="8">
                  <c:v>7.1999999999999998E-3</c:v>
                </c:pt>
                <c:pt idx="9">
                  <c:v>7.0000000000000001E-3</c:v>
                </c:pt>
                <c:pt idx="10">
                  <c:v>6.8999999999999999E-3</c:v>
                </c:pt>
                <c:pt idx="11">
                  <c:v>7.1999999999999998E-3</c:v>
                </c:pt>
                <c:pt idx="12">
                  <c:v>6.8999999999999999E-3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1.0699999999999999E-2</c:v>
                </c:pt>
                <c:pt idx="2">
                  <c:v>9.5999999999999992E-3</c:v>
                </c:pt>
                <c:pt idx="3">
                  <c:v>9.9000000000000008E-3</c:v>
                </c:pt>
                <c:pt idx="4">
                  <c:v>1.01E-2</c:v>
                </c:pt>
                <c:pt idx="5">
                  <c:v>1.06E-2</c:v>
                </c:pt>
                <c:pt idx="6">
                  <c:v>1.0200000000000001E-2</c:v>
                </c:pt>
                <c:pt idx="7">
                  <c:v>1.14E-2</c:v>
                </c:pt>
                <c:pt idx="8">
                  <c:v>1.0200000000000001E-2</c:v>
                </c:pt>
                <c:pt idx="9">
                  <c:v>3.3999999999999998E-3</c:v>
                </c:pt>
                <c:pt idx="10">
                  <c:v>4.8999999999999998E-3</c:v>
                </c:pt>
                <c:pt idx="11">
                  <c:v>5.7000000000000002E-3</c:v>
                </c:pt>
                <c:pt idx="12">
                  <c:v>1.4200000000000001E-2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2.0999999999999999E-3</c:v>
                </c:pt>
                <c:pt idx="1">
                  <c:v>2.3E-3</c:v>
                </c:pt>
                <c:pt idx="2">
                  <c:v>2E-3</c:v>
                </c:pt>
                <c:pt idx="3">
                  <c:v>1.9E-3</c:v>
                </c:pt>
                <c:pt idx="4">
                  <c:v>2.0999999999999999E-3</c:v>
                </c:pt>
                <c:pt idx="5">
                  <c:v>2.7000000000000001E-3</c:v>
                </c:pt>
                <c:pt idx="6">
                  <c:v>2.7000000000000001E-3</c:v>
                </c:pt>
                <c:pt idx="7">
                  <c:v>2.8999999999999998E-3</c:v>
                </c:pt>
                <c:pt idx="8">
                  <c:v>3.2000000000000002E-3</c:v>
                </c:pt>
                <c:pt idx="9">
                  <c:v>3.5999999999999999E-3</c:v>
                </c:pt>
                <c:pt idx="10">
                  <c:v>3.5999999999999999E-3</c:v>
                </c:pt>
                <c:pt idx="11">
                  <c:v>3.5000000000000001E-3</c:v>
                </c:pt>
                <c:pt idx="12">
                  <c:v>3.5999999999999999E-3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572352"/>
        <c:axId val="262296640"/>
      </c:lineChart>
      <c:catAx>
        <c:axId val="2815723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2296640"/>
        <c:crosses val="autoZero"/>
        <c:auto val="1"/>
        <c:lblAlgn val="ctr"/>
        <c:lblOffset val="100"/>
        <c:noMultiLvlLbl val="0"/>
      </c:catAx>
      <c:valAx>
        <c:axId val="26229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81572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4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04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13</v>
      </c>
      <c r="F16" s="115" t="s">
        <v>241</v>
      </c>
      <c r="G16" s="118">
        <v>39636</v>
      </c>
      <c r="H16" s="121">
        <f t="shared" ref="H16:H22" si="0">IF(SUM($B$70:$B$75)&gt;0,G16/SUM($B$70:$B$75,0))</f>
        <v>5.7097665011473987E-2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83190</v>
      </c>
      <c r="H17" s="114">
        <f t="shared" si="0"/>
        <v>0.11983940741509035</v>
      </c>
    </row>
    <row r="18" spans="1:8" ht="15.75" x14ac:dyDescent="0.25">
      <c r="A18" s="68"/>
      <c r="B18" s="69">
        <f>C18+D18</f>
        <v>2762</v>
      </c>
      <c r="C18" s="69">
        <v>33</v>
      </c>
      <c r="D18" s="69">
        <v>2729</v>
      </c>
      <c r="F18" s="26" t="s">
        <v>244</v>
      </c>
      <c r="G18" s="119">
        <v>58109</v>
      </c>
      <c r="H18" s="114">
        <f t="shared" si="0"/>
        <v>8.3708956911689919E-2</v>
      </c>
    </row>
    <row r="19" spans="1:8" x14ac:dyDescent="0.2">
      <c r="A19" s="70"/>
      <c r="F19" s="26" t="s">
        <v>245</v>
      </c>
      <c r="G19" s="119">
        <v>76512</v>
      </c>
      <c r="H19" s="114">
        <f t="shared" si="0"/>
        <v>0.11021941026738061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19839</v>
      </c>
      <c r="H20" s="114">
        <f t="shared" si="0"/>
        <v>2.8579084069094571E-2</v>
      </c>
    </row>
    <row r="21" spans="1:8" ht="15.75" x14ac:dyDescent="0.25">
      <c r="A21" s="14" t="s">
        <v>485</v>
      </c>
      <c r="B21" s="10"/>
      <c r="C21" s="10"/>
      <c r="D21" s="11">
        <v>930759</v>
      </c>
      <c r="F21" s="26" t="s">
        <v>247</v>
      </c>
      <c r="G21" s="119">
        <v>172311</v>
      </c>
      <c r="H21" s="114">
        <f t="shared" si="0"/>
        <v>0.24822272065274231</v>
      </c>
    </row>
    <row r="22" spans="1:8" ht="15.75" x14ac:dyDescent="0.25">
      <c r="A22" s="14" t="s">
        <v>486</v>
      </c>
      <c r="B22" s="10"/>
      <c r="C22" s="10"/>
      <c r="D22" s="12">
        <v>1.2899999999999999E-3</v>
      </c>
      <c r="F22" s="26" t="s">
        <v>248</v>
      </c>
      <c r="G22" s="119">
        <v>284218</v>
      </c>
      <c r="H22" s="114">
        <f t="shared" si="0"/>
        <v>0.40943042068400226</v>
      </c>
    </row>
    <row r="23" spans="1:8" ht="15.75" x14ac:dyDescent="0.25">
      <c r="A23" s="9" t="s">
        <v>4</v>
      </c>
      <c r="B23" s="10"/>
      <c r="C23" s="10"/>
      <c r="D23" s="11">
        <v>260683</v>
      </c>
      <c r="F23" s="27" t="s">
        <v>249</v>
      </c>
      <c r="G23" s="117"/>
      <c r="H23" s="125">
        <v>9.6300000000000008</v>
      </c>
    </row>
    <row r="24" spans="1:8" ht="15.75" x14ac:dyDescent="0.25">
      <c r="A24" s="14" t="s">
        <v>5</v>
      </c>
      <c r="B24" s="10"/>
      <c r="C24" s="10"/>
      <c r="D24" s="11">
        <v>260587</v>
      </c>
      <c r="F24" s="27" t="s">
        <v>250</v>
      </c>
      <c r="G24" s="117"/>
      <c r="H24" s="125">
        <v>9.52</v>
      </c>
    </row>
    <row r="25" spans="1:8" ht="15.75" x14ac:dyDescent="0.25">
      <c r="A25" s="9" t="s">
        <v>6</v>
      </c>
      <c r="B25" s="10"/>
      <c r="C25" s="10"/>
      <c r="D25" s="11">
        <v>470116</v>
      </c>
      <c r="F25" s="27" t="s">
        <v>251</v>
      </c>
      <c r="G25" s="117"/>
      <c r="H25" s="125">
        <v>9.74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8644.7199999999993</v>
      </c>
      <c r="F28" s="26" t="s">
        <v>252</v>
      </c>
      <c r="G28" s="119">
        <v>670971</v>
      </c>
      <c r="H28" s="114">
        <f t="shared" ref="H28:H34" si="1">IF($B$58&gt;0,G28/$B$58,0)</f>
        <v>0.72088585767099755</v>
      </c>
    </row>
    <row r="29" spans="1:8" ht="15.75" x14ac:dyDescent="0.25">
      <c r="A29" s="9" t="s">
        <v>10</v>
      </c>
      <c r="B29" s="16"/>
      <c r="C29" s="127">
        <v>6329.95</v>
      </c>
      <c r="F29" s="115" t="s">
        <v>254</v>
      </c>
      <c r="G29" s="118">
        <v>259788</v>
      </c>
      <c r="H29" s="121">
        <f t="shared" si="1"/>
        <v>0.27911414232900245</v>
      </c>
    </row>
    <row r="30" spans="1:8" ht="15.75" x14ac:dyDescent="0.25">
      <c r="A30" s="9" t="s">
        <v>69</v>
      </c>
      <c r="B30" s="16"/>
      <c r="C30" s="127">
        <v>1906.48</v>
      </c>
      <c r="F30" s="26" t="s">
        <v>255</v>
      </c>
      <c r="G30" s="119">
        <v>75215</v>
      </c>
      <c r="H30" s="114">
        <f t="shared" si="1"/>
        <v>8.0810392378693086E-2</v>
      </c>
    </row>
    <row r="31" spans="1:8" ht="15.75" x14ac:dyDescent="0.25">
      <c r="A31" s="9" t="s">
        <v>70</v>
      </c>
      <c r="B31" s="16"/>
      <c r="C31" s="127">
        <v>2470.41</v>
      </c>
      <c r="F31" s="26" t="s">
        <v>256</v>
      </c>
      <c r="G31" s="119">
        <v>96385</v>
      </c>
      <c r="H31" s="114">
        <f t="shared" si="1"/>
        <v>0.10355527048355159</v>
      </c>
    </row>
    <row r="32" spans="1:8" ht="15.75" x14ac:dyDescent="0.25">
      <c r="A32" s="9" t="s">
        <v>11</v>
      </c>
      <c r="B32" s="16"/>
      <c r="C32" s="127">
        <v>2892.23</v>
      </c>
      <c r="F32" s="26" t="s">
        <v>257</v>
      </c>
      <c r="G32" s="119">
        <v>15731</v>
      </c>
      <c r="H32" s="114">
        <f t="shared" si="1"/>
        <v>1.6901260154347151E-2</v>
      </c>
    </row>
    <row r="33" spans="1:8" ht="15.75" x14ac:dyDescent="0.25">
      <c r="A33" s="9" t="s">
        <v>72</v>
      </c>
      <c r="B33" s="16"/>
      <c r="C33" s="127">
        <v>5845.49</v>
      </c>
      <c r="F33" s="26" t="s">
        <v>258</v>
      </c>
      <c r="G33" s="119">
        <v>30748</v>
      </c>
      <c r="H33" s="114">
        <f t="shared" si="1"/>
        <v>3.3035404438743005E-2</v>
      </c>
    </row>
    <row r="34" spans="1:8" ht="15.75" x14ac:dyDescent="0.25">
      <c r="A34" s="9" t="s">
        <v>239</v>
      </c>
      <c r="B34" s="16"/>
      <c r="C34" s="127">
        <v>4127.1899999999996</v>
      </c>
      <c r="F34" s="26" t="s">
        <v>259</v>
      </c>
      <c r="G34" s="119">
        <v>41709</v>
      </c>
      <c r="H34" s="114">
        <f t="shared" si="1"/>
        <v>4.4811814873667623E-2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2.5285999999999999E-2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2.7858000000000001E-2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6.5694000000000002E-2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8.5884000000000002E-2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0.21584800000000001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0.40986800000000001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0.16956199999999999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17.146469829927799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535189</v>
      </c>
      <c r="C54" s="22">
        <f>+B54-D54</f>
        <v>264892</v>
      </c>
      <c r="D54" s="22">
        <f>ROUND(B54/(E54+1),0)</f>
        <v>270297</v>
      </c>
      <c r="E54" s="122">
        <v>0.98</v>
      </c>
      <c r="F54" s="20"/>
      <c r="I54" s="1"/>
    </row>
    <row r="55" spans="1:9" x14ac:dyDescent="0.2">
      <c r="A55" s="18">
        <v>2000</v>
      </c>
      <c r="B55" s="19">
        <v>690689</v>
      </c>
      <c r="C55" s="19">
        <f>+B55-D55</f>
        <v>343609</v>
      </c>
      <c r="D55" s="19">
        <f>ROUND(B55/(E55+1),0)</f>
        <v>347080</v>
      </c>
      <c r="E55" s="123">
        <v>0.99</v>
      </c>
      <c r="F55" s="24">
        <v>2.5835E-2</v>
      </c>
      <c r="I55" s="1"/>
    </row>
    <row r="56" spans="1:9" x14ac:dyDescent="0.2">
      <c r="A56" s="21">
        <v>2010</v>
      </c>
      <c r="B56" s="22">
        <v>822441</v>
      </c>
      <c r="C56" s="22">
        <f>+B56-D56</f>
        <v>407067</v>
      </c>
      <c r="D56" s="22">
        <f>ROUND(B56/(E56+1),0)</f>
        <v>415374</v>
      </c>
      <c r="E56" s="122">
        <v>0.98</v>
      </c>
      <c r="F56" s="23">
        <v>1.7611999999999999E-2</v>
      </c>
      <c r="I56" s="1"/>
    </row>
    <row r="57" spans="1:9" x14ac:dyDescent="0.2">
      <c r="A57" s="18">
        <v>2020</v>
      </c>
      <c r="B57" s="19">
        <v>928363</v>
      </c>
      <c r="C57" s="19">
        <f>+B57-D57</f>
        <v>457113</v>
      </c>
      <c r="D57" s="19">
        <f>ROUND(B57/(E57+1),0)</f>
        <v>471250</v>
      </c>
      <c r="E57" s="123">
        <v>0.97</v>
      </c>
      <c r="F57" s="24">
        <v>1.2187999999999999E-2</v>
      </c>
      <c r="I57" s="1"/>
    </row>
    <row r="58" spans="1:9" ht="15.75" x14ac:dyDescent="0.25">
      <c r="A58" s="90">
        <v>2022</v>
      </c>
      <c r="B58" s="91">
        <f>C58+D58</f>
        <v>930759</v>
      </c>
      <c r="C58" s="91">
        <v>455442</v>
      </c>
      <c r="D58" s="91">
        <v>475317</v>
      </c>
      <c r="E58" s="124">
        <v>0.95818580021333133</v>
      </c>
      <c r="F58" s="92">
        <v>1.2899999999999999E-3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7.72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49.56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16.14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63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92967</v>
      </c>
      <c r="C68" s="34">
        <v>46590</v>
      </c>
      <c r="D68" s="35">
        <v>46377</v>
      </c>
      <c r="I68" s="1"/>
    </row>
    <row r="69" spans="1:9" ht="15.75" x14ac:dyDescent="0.25">
      <c r="A69" s="18" t="s">
        <v>23</v>
      </c>
      <c r="B69" s="11">
        <f t="shared" si="2"/>
        <v>143613</v>
      </c>
      <c r="C69" s="34">
        <v>76622</v>
      </c>
      <c r="D69" s="35">
        <v>66991</v>
      </c>
      <c r="I69" s="1"/>
    </row>
    <row r="70" spans="1:9" ht="15.75" x14ac:dyDescent="0.25">
      <c r="A70" s="18" t="s">
        <v>24</v>
      </c>
      <c r="B70" s="11">
        <f t="shared" si="2"/>
        <v>46745</v>
      </c>
      <c r="C70" s="34">
        <v>24197</v>
      </c>
      <c r="D70" s="35">
        <v>22548</v>
      </c>
      <c r="I70" s="1"/>
    </row>
    <row r="71" spans="1:9" ht="15.75" x14ac:dyDescent="0.25">
      <c r="A71" s="18" t="s">
        <v>25</v>
      </c>
      <c r="B71" s="11">
        <f t="shared" si="2"/>
        <v>105229</v>
      </c>
      <c r="C71" s="34">
        <v>52353</v>
      </c>
      <c r="D71" s="35">
        <v>52876</v>
      </c>
      <c r="I71" s="1"/>
    </row>
    <row r="72" spans="1:9" ht="15.75" x14ac:dyDescent="0.25">
      <c r="A72" s="36" t="s">
        <v>81</v>
      </c>
      <c r="B72" s="11">
        <f t="shared" si="2"/>
        <v>172295</v>
      </c>
      <c r="C72" s="34">
        <v>82251</v>
      </c>
      <c r="D72" s="35">
        <v>90044</v>
      </c>
      <c r="I72" s="1"/>
    </row>
    <row r="73" spans="1:9" ht="15.75" x14ac:dyDescent="0.25">
      <c r="A73" s="36" t="s">
        <v>82</v>
      </c>
      <c r="B73" s="11">
        <f>C73+D73</f>
        <v>141153</v>
      </c>
      <c r="C73" s="34">
        <v>68116</v>
      </c>
      <c r="D73" s="35">
        <v>73037</v>
      </c>
      <c r="I73" s="1"/>
    </row>
    <row r="74" spans="1:9" ht="15.75" x14ac:dyDescent="0.25">
      <c r="A74" s="36" t="s">
        <v>83</v>
      </c>
      <c r="B74" s="11">
        <f>C74+D74</f>
        <v>124231</v>
      </c>
      <c r="C74" s="34">
        <v>56663</v>
      </c>
      <c r="D74" s="35">
        <v>67568</v>
      </c>
      <c r="I74" s="1"/>
    </row>
    <row r="75" spans="1:9" ht="15.75" x14ac:dyDescent="0.25">
      <c r="A75" s="18" t="s">
        <v>26</v>
      </c>
      <c r="B75" s="11">
        <f t="shared" si="2"/>
        <v>104526</v>
      </c>
      <c r="C75" s="34">
        <v>48650</v>
      </c>
      <c r="D75" s="35">
        <v>55876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260683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3.57</v>
      </c>
      <c r="F95" s="130" t="s">
        <v>261</v>
      </c>
      <c r="G95" s="129"/>
      <c r="H95" s="11">
        <v>217007</v>
      </c>
      <c r="I95" s="12">
        <f>IF(AND($C$94&gt;0,$C$94&lt;&gt;"N/D")=TRUE,H95/$C$94,0)</f>
        <v>0.83245551109968807</v>
      </c>
    </row>
    <row r="96" spans="1:9" ht="15.75" x14ac:dyDescent="0.25">
      <c r="F96" s="130" t="s">
        <v>262</v>
      </c>
      <c r="G96" s="129"/>
      <c r="H96" s="11">
        <v>199892</v>
      </c>
      <c r="I96" s="12">
        <f t="shared" ref="I96:I109" si="3">IF(AND($C$94&gt;0,$C$94&lt;&gt;"N/D")=TRUE,H96/$C$94,0)</f>
        <v>0.76680105722275715</v>
      </c>
    </row>
    <row r="97" spans="1:9" ht="15.75" x14ac:dyDescent="0.25">
      <c r="F97" s="128" t="s">
        <v>265</v>
      </c>
      <c r="G97" s="129"/>
      <c r="H97" s="11">
        <v>85509</v>
      </c>
      <c r="I97" s="12">
        <f t="shared" si="3"/>
        <v>0.32801908831799542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88670</v>
      </c>
      <c r="I98" s="12">
        <f t="shared" si="3"/>
        <v>0.34014492698027871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63596</v>
      </c>
      <c r="I99" s="12">
        <f t="shared" si="3"/>
        <v>0.24395913811027187</v>
      </c>
    </row>
    <row r="100" spans="1:9" ht="15.75" x14ac:dyDescent="0.25">
      <c r="A100" s="43" t="s">
        <v>31</v>
      </c>
      <c r="B100" s="11">
        <v>176026</v>
      </c>
      <c r="C100" s="12">
        <f>IF(AND($C$94&gt;0,$C$94&lt;&gt;"N/D")=TRUE,B100/$C$94,0)</f>
        <v>0.67524924908797279</v>
      </c>
      <c r="F100" s="128" t="s">
        <v>268</v>
      </c>
      <c r="G100" s="129"/>
      <c r="H100" s="11">
        <v>61711</v>
      </c>
      <c r="I100" s="12">
        <f t="shared" si="3"/>
        <v>0.23672813340340568</v>
      </c>
    </row>
    <row r="101" spans="1:9" ht="15.75" x14ac:dyDescent="0.25">
      <c r="A101" s="43" t="s">
        <v>32</v>
      </c>
      <c r="B101" s="11">
        <v>37432</v>
      </c>
      <c r="C101" s="12">
        <f>IF(AND($C$94&gt;0,$C$94&lt;&gt;"N/D")=TRUE,B101/$C$94,0)</f>
        <v>0.14359202556361558</v>
      </c>
      <c r="F101" s="128" t="s">
        <v>269</v>
      </c>
      <c r="G101" s="129"/>
      <c r="H101" s="11">
        <v>134930</v>
      </c>
      <c r="I101" s="12">
        <f t="shared" si="3"/>
        <v>0.517601838247987</v>
      </c>
    </row>
    <row r="102" spans="1:9" ht="15.75" x14ac:dyDescent="0.25">
      <c r="A102" s="43" t="s">
        <v>33</v>
      </c>
      <c r="B102" s="11">
        <v>25166</v>
      </c>
      <c r="C102" s="12">
        <f>IF(AND($C$94&gt;0,$C$94&lt;&gt;"N/D")=TRUE,B102/$C$94,0)</f>
        <v>9.6538707932623147E-2</v>
      </c>
      <c r="F102" s="128" t="s">
        <v>270</v>
      </c>
      <c r="G102" s="129"/>
      <c r="H102" s="11">
        <v>224384</v>
      </c>
      <c r="I102" s="12">
        <f t="shared" si="3"/>
        <v>0.86075424941403922</v>
      </c>
    </row>
    <row r="103" spans="1:9" ht="15.75" x14ac:dyDescent="0.25">
      <c r="A103" s="43" t="s">
        <v>34</v>
      </c>
      <c r="B103" s="11">
        <v>22059</v>
      </c>
      <c r="C103" s="12">
        <f>IF(AND($C$94&gt;0,$C$94&lt;&gt;"N/D")=TRUE,B103/$C$94,0)</f>
        <v>8.462001741578852E-2</v>
      </c>
      <c r="F103" s="128" t="s">
        <v>271</v>
      </c>
      <c r="G103" s="129"/>
      <c r="H103" s="11">
        <v>87071</v>
      </c>
      <c r="I103" s="12">
        <f t="shared" si="3"/>
        <v>0.33401104022893707</v>
      </c>
    </row>
    <row r="104" spans="1:9" ht="15.75" x14ac:dyDescent="0.25">
      <c r="F104" s="128" t="s">
        <v>272</v>
      </c>
      <c r="G104" s="129"/>
      <c r="H104" s="11">
        <v>68233</v>
      </c>
      <c r="I104" s="12">
        <f t="shared" si="3"/>
        <v>0.26174702608148592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216300</v>
      </c>
      <c r="I105" s="12">
        <f t="shared" si="3"/>
        <v>0.82974340482501741</v>
      </c>
    </row>
    <row r="106" spans="1:9" ht="15.75" x14ac:dyDescent="0.25">
      <c r="A106" s="40" t="s">
        <v>37</v>
      </c>
      <c r="B106" s="10"/>
      <c r="C106" s="16"/>
      <c r="D106" s="11">
        <v>260587</v>
      </c>
      <c r="F106" s="128" t="s">
        <v>264</v>
      </c>
      <c r="G106" s="129"/>
      <c r="H106" s="11">
        <v>113162</v>
      </c>
      <c r="I106" s="12">
        <f t="shared" si="3"/>
        <v>0.43409811917156088</v>
      </c>
    </row>
    <row r="107" spans="1:9" ht="15.75" x14ac:dyDescent="0.25">
      <c r="A107" s="44" t="s">
        <v>38</v>
      </c>
      <c r="B107" s="28"/>
      <c r="C107" s="45"/>
      <c r="D107" s="126">
        <v>43355.8</v>
      </c>
      <c r="F107" s="128" t="s">
        <v>274</v>
      </c>
      <c r="G107" s="129"/>
      <c r="H107" s="11">
        <v>150462</v>
      </c>
      <c r="I107" s="12">
        <f t="shared" si="3"/>
        <v>0.57718378260185743</v>
      </c>
    </row>
    <row r="108" spans="1:9" ht="15.75" x14ac:dyDescent="0.25">
      <c r="A108" s="26" t="s">
        <v>218</v>
      </c>
      <c r="B108" s="10"/>
      <c r="C108" s="16"/>
      <c r="D108" s="127">
        <v>12144.48</v>
      </c>
      <c r="F108" s="128" t="s">
        <v>275</v>
      </c>
      <c r="G108" s="129"/>
      <c r="H108" s="11">
        <v>38213</v>
      </c>
      <c r="I108" s="12">
        <f t="shared" si="3"/>
        <v>0.14658800151908641</v>
      </c>
    </row>
    <row r="109" spans="1:9" ht="15.75" x14ac:dyDescent="0.25">
      <c r="F109" s="128" t="s">
        <v>276</v>
      </c>
      <c r="G109" s="129"/>
      <c r="H109" s="11">
        <v>17845</v>
      </c>
      <c r="I109" s="12">
        <f t="shared" si="3"/>
        <v>6.8454789917255829E-2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47499</v>
      </c>
      <c r="C112" s="12">
        <f>IF(AND($D$106&gt;0,$D$106&lt;&gt;"N/D")=TRUE,B112/$D$106,0)</f>
        <v>0.18227693630150391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105176</v>
      </c>
      <c r="C113" s="12">
        <f t="shared" ref="C113:C118" si="4">IF(AND($D$106&gt;0,$D$106&lt;&gt;"N/D")=TRUE,B113/$D$106,0)</f>
        <v>0.40361184556405344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66312</v>
      </c>
      <c r="C114" s="12">
        <f t="shared" si="4"/>
        <v>0.25447163519285304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18462</v>
      </c>
      <c r="C115" s="12">
        <f t="shared" si="4"/>
        <v>7.0847739910279484E-2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13571</v>
      </c>
      <c r="C116" s="12">
        <f t="shared" si="4"/>
        <v>5.2078576444719041E-2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3904</v>
      </c>
      <c r="C117" s="12">
        <f t="shared" si="4"/>
        <v>1.4981560860672252E-2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5663</v>
      </c>
      <c r="C118" s="12">
        <f t="shared" si="4"/>
        <v>2.1731705725918791E-2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470116</v>
      </c>
      <c r="C135" s="133">
        <f>C136+C137</f>
        <v>1</v>
      </c>
      <c r="G135" s="49" t="s">
        <v>277</v>
      </c>
      <c r="H135" s="131">
        <f>SUM(H136:H138)</f>
        <v>271935</v>
      </c>
      <c r="I135" s="132">
        <f>SUM(I136:I138)</f>
        <v>1</v>
      </c>
    </row>
    <row r="136" spans="1:9" ht="15.75" x14ac:dyDescent="0.25">
      <c r="A136" s="50" t="s">
        <v>75</v>
      </c>
      <c r="B136" s="11">
        <v>463758</v>
      </c>
      <c r="C136" s="24">
        <f>IF(AND($B$135&gt;0,$B$135&lt;&gt;"N/D")=TRUE,B136/$B$135,0)</f>
        <v>0.98647567834321737</v>
      </c>
      <c r="G136" s="50" t="s">
        <v>101</v>
      </c>
      <c r="H136" s="11">
        <v>118209</v>
      </c>
      <c r="I136" s="24">
        <f>IF(H135&gt;0,H136/$H$135,0)</f>
        <v>0.43469579127364993</v>
      </c>
    </row>
    <row r="137" spans="1:9" ht="15.75" x14ac:dyDescent="0.25">
      <c r="A137" s="50" t="s">
        <v>76</v>
      </c>
      <c r="B137" s="11">
        <v>6358</v>
      </c>
      <c r="C137" s="24">
        <f>IF(AND($B$135&gt;0,$B$135&lt;&gt;"N/D")=TRUE,B137/$B$135,0)</f>
        <v>1.3524321656782582E-2</v>
      </c>
      <c r="G137" s="50" t="s">
        <v>278</v>
      </c>
      <c r="H137" s="11">
        <v>85129</v>
      </c>
      <c r="I137" s="24">
        <f>IF(H136&gt;0,H137/$H$135,0)</f>
        <v>0.31304907422729694</v>
      </c>
    </row>
    <row r="138" spans="1:9" ht="15.75" x14ac:dyDescent="0.25">
      <c r="G138" s="50" t="s">
        <v>279</v>
      </c>
      <c r="H138" s="11">
        <v>68597</v>
      </c>
      <c r="I138" s="24">
        <f>IF(H137&gt;0,H138/$H$135,0)</f>
        <v>0.25225513449905307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55722</v>
      </c>
      <c r="C141" s="24">
        <f t="shared" ref="C141:C146" si="6">IF(AND($B$136&gt;0,$B$136&lt;&gt;"N/D")=TRUE,B141/$B$136,0)</f>
        <v>0.12015318334131163</v>
      </c>
      <c r="G141" s="26" t="s">
        <v>281</v>
      </c>
      <c r="H141" s="119">
        <v>206251</v>
      </c>
      <c r="I141" s="114">
        <f t="shared" ref="I141:I148" si="7">IF($B$58&gt;0,H141/$B$58,0)</f>
        <v>0.22159441917832651</v>
      </c>
    </row>
    <row r="142" spans="1:9" ht="15.75" x14ac:dyDescent="0.25">
      <c r="A142" s="43" t="s">
        <v>51</v>
      </c>
      <c r="B142" s="11">
        <v>275196</v>
      </c>
      <c r="C142" s="24">
        <f t="shared" si="6"/>
        <v>0.59340431863170018</v>
      </c>
      <c r="G142" s="116" t="s">
        <v>282</v>
      </c>
      <c r="H142" s="118">
        <f>SUM(H143:H148)</f>
        <v>724508</v>
      </c>
      <c r="I142" s="121">
        <f t="shared" si="7"/>
        <v>0.77840558082167355</v>
      </c>
    </row>
    <row r="143" spans="1:9" ht="15.75" x14ac:dyDescent="0.25">
      <c r="A143" s="43" t="s">
        <v>52</v>
      </c>
      <c r="B143" s="11">
        <v>43540</v>
      </c>
      <c r="C143" s="24">
        <f t="shared" si="6"/>
        <v>9.3885172870333239E-2</v>
      </c>
      <c r="G143" s="26" t="s">
        <v>288</v>
      </c>
      <c r="H143" s="119">
        <v>10203</v>
      </c>
      <c r="I143" s="114">
        <f t="shared" si="7"/>
        <v>1.0962021318085562E-2</v>
      </c>
    </row>
    <row r="144" spans="1:9" ht="15.75" x14ac:dyDescent="0.25">
      <c r="A144" s="43" t="s">
        <v>53</v>
      </c>
      <c r="B144" s="11">
        <v>89300</v>
      </c>
      <c r="C144" s="24">
        <f t="shared" si="6"/>
        <v>0.19255732515665497</v>
      </c>
      <c r="G144" s="26" t="s">
        <v>283</v>
      </c>
      <c r="H144" s="119">
        <v>286019</v>
      </c>
      <c r="I144" s="114">
        <f t="shared" si="7"/>
        <v>0.30729651821792753</v>
      </c>
    </row>
    <row r="145" spans="1:9" ht="15.75" x14ac:dyDescent="0.25">
      <c r="A145" s="25" t="s">
        <v>14</v>
      </c>
      <c r="B145" s="31">
        <v>276048</v>
      </c>
      <c r="C145" s="32">
        <f t="shared" si="6"/>
        <v>0.59524148370486329</v>
      </c>
      <c r="D145" s="52"/>
      <c r="G145" s="26" t="s">
        <v>284</v>
      </c>
      <c r="H145" s="119">
        <v>64108</v>
      </c>
      <c r="I145" s="114">
        <f t="shared" si="7"/>
        <v>6.8877120715459109E-2</v>
      </c>
    </row>
    <row r="146" spans="1:9" ht="15.75" x14ac:dyDescent="0.25">
      <c r="A146" s="25" t="s">
        <v>15</v>
      </c>
      <c r="B146" s="31">
        <v>187710</v>
      </c>
      <c r="C146" s="32">
        <f t="shared" si="6"/>
        <v>0.40475851629513671</v>
      </c>
      <c r="G146" s="26" t="s">
        <v>285</v>
      </c>
      <c r="H146" s="119">
        <v>31923</v>
      </c>
      <c r="I146" s="114">
        <f t="shared" si="7"/>
        <v>3.4297815009041006E-2</v>
      </c>
    </row>
    <row r="147" spans="1:9" x14ac:dyDescent="0.2">
      <c r="G147" s="26" t="s">
        <v>286</v>
      </c>
      <c r="H147" s="119">
        <v>323587</v>
      </c>
      <c r="I147" s="114">
        <f t="shared" si="7"/>
        <v>0.34765927592427254</v>
      </c>
    </row>
    <row r="148" spans="1:9" x14ac:dyDescent="0.2">
      <c r="G148" s="26" t="s">
        <v>287</v>
      </c>
      <c r="H148" s="119">
        <v>8668</v>
      </c>
      <c r="I148" s="114">
        <f t="shared" si="7"/>
        <v>9.3128296368877438E-3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8835.91</v>
      </c>
      <c r="E162" s="24">
        <f>IF(AND($D$107&gt;0,$D$107&lt;&gt;"N/D")=TRUE,D162/$D$107,0)</f>
        <v>0.20379995294747183</v>
      </c>
    </row>
    <row r="163" spans="1:9" ht="15.75" x14ac:dyDescent="0.2">
      <c r="A163" s="56" t="s">
        <v>55</v>
      </c>
      <c r="B163" s="28"/>
      <c r="C163" s="45"/>
      <c r="D163" s="57">
        <v>2146.11</v>
      </c>
      <c r="E163" s="23">
        <f t="shared" ref="E163:E173" si="8">IF(AND($D$107&gt;0,$D$107&lt;&gt;"N/D")=TRUE,D163/$D$107,0)</f>
        <v>4.9499951563573959E-2</v>
      </c>
    </row>
    <row r="164" spans="1:9" ht="15.75" x14ac:dyDescent="0.2">
      <c r="A164" s="51" t="s">
        <v>56</v>
      </c>
      <c r="B164" s="10"/>
      <c r="C164" s="16"/>
      <c r="D164" s="55">
        <v>3789.3</v>
      </c>
      <c r="E164" s="24">
        <f t="shared" si="8"/>
        <v>8.7400071040091523E-2</v>
      </c>
    </row>
    <row r="165" spans="1:9" ht="15.75" x14ac:dyDescent="0.2">
      <c r="A165" s="56" t="s">
        <v>57</v>
      </c>
      <c r="B165" s="28"/>
      <c r="C165" s="45"/>
      <c r="D165" s="57">
        <v>2072.41</v>
      </c>
      <c r="E165" s="23">
        <f t="shared" si="8"/>
        <v>4.7800063659302783E-2</v>
      </c>
    </row>
    <row r="166" spans="1:9" ht="15.75" x14ac:dyDescent="0.2">
      <c r="A166" s="51" t="s">
        <v>58</v>
      </c>
      <c r="B166" s="10"/>
      <c r="C166" s="16"/>
      <c r="D166" s="55">
        <v>966.83</v>
      </c>
      <c r="E166" s="24">
        <f t="shared" si="8"/>
        <v>2.2299899898052856E-2</v>
      </c>
    </row>
    <row r="167" spans="1:9" ht="15.75" x14ac:dyDescent="0.2">
      <c r="A167" s="56" t="s">
        <v>59</v>
      </c>
      <c r="B167" s="28"/>
      <c r="C167" s="45"/>
      <c r="D167" s="57">
        <v>4621.7299999999996</v>
      </c>
      <c r="E167" s="23">
        <f t="shared" si="8"/>
        <v>0.10660003967173941</v>
      </c>
    </row>
    <row r="168" spans="1:9" ht="15.75" x14ac:dyDescent="0.2">
      <c r="A168" s="51" t="s">
        <v>63</v>
      </c>
      <c r="B168" s="10"/>
      <c r="C168" s="16"/>
      <c r="D168" s="55">
        <v>3724.26</v>
      </c>
      <c r="E168" s="24">
        <f t="shared" si="8"/>
        <v>8.5899925730813412E-2</v>
      </c>
    </row>
    <row r="169" spans="1:9" ht="15.75" x14ac:dyDescent="0.2">
      <c r="A169" s="56" t="s">
        <v>64</v>
      </c>
      <c r="B169" s="28"/>
      <c r="C169" s="45"/>
      <c r="D169" s="57">
        <v>2094.09</v>
      </c>
      <c r="E169" s="23">
        <f t="shared" si="8"/>
        <v>4.8300112095728827E-2</v>
      </c>
    </row>
    <row r="170" spans="1:9" ht="15.75" x14ac:dyDescent="0.2">
      <c r="A170" s="51" t="s">
        <v>65</v>
      </c>
      <c r="B170" s="10"/>
      <c r="C170" s="16"/>
      <c r="D170" s="55">
        <v>2818.13</v>
      </c>
      <c r="E170" s="24">
        <f t="shared" si="8"/>
        <v>6.5000069194894344E-2</v>
      </c>
    </row>
    <row r="171" spans="1:9" ht="15.75" x14ac:dyDescent="0.2">
      <c r="A171" s="56" t="s">
        <v>66</v>
      </c>
      <c r="B171" s="28"/>
      <c r="C171" s="45"/>
      <c r="D171" s="57">
        <v>1448.08</v>
      </c>
      <c r="E171" s="23">
        <f t="shared" si="8"/>
        <v>3.3399914198331014E-2</v>
      </c>
    </row>
    <row r="172" spans="1:9" ht="15.75" x14ac:dyDescent="0.2">
      <c r="A172" s="51" t="s">
        <v>67</v>
      </c>
      <c r="B172" s="10"/>
      <c r="C172" s="16"/>
      <c r="D172" s="55">
        <v>502.93</v>
      </c>
      <c r="E172" s="24">
        <f t="shared" si="8"/>
        <v>1.1600062736704201E-2</v>
      </c>
    </row>
    <row r="173" spans="1:9" ht="15.75" x14ac:dyDescent="0.2">
      <c r="A173" s="56" t="s">
        <v>68</v>
      </c>
      <c r="B173" s="28"/>
      <c r="C173" s="45"/>
      <c r="D173" s="57">
        <v>10336.02</v>
      </c>
      <c r="E173" s="23">
        <f t="shared" si="8"/>
        <v>0.23839993726329578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35212</v>
      </c>
      <c r="E177" s="78">
        <v>77756</v>
      </c>
      <c r="F177" s="79">
        <v>5190</v>
      </c>
      <c r="G177" s="79">
        <v>1604320.64</v>
      </c>
      <c r="H177" s="80">
        <v>0.64890000000000003</v>
      </c>
    </row>
    <row r="178" spans="1:8" x14ac:dyDescent="0.2">
      <c r="A178" s="214" t="s">
        <v>195</v>
      </c>
      <c r="B178" s="215"/>
      <c r="C178" s="216"/>
      <c r="D178" s="58">
        <v>999</v>
      </c>
      <c r="E178" s="58">
        <v>4765</v>
      </c>
      <c r="F178" s="59">
        <v>2045</v>
      </c>
      <c r="G178" s="59">
        <v>1513379.85</v>
      </c>
      <c r="H178" s="76">
        <v>8.5400000000000004E-2</v>
      </c>
    </row>
    <row r="179" spans="1:8" ht="15" customHeight="1" x14ac:dyDescent="0.2">
      <c r="A179" s="225" t="s">
        <v>196</v>
      </c>
      <c r="B179" s="226"/>
      <c r="C179" s="227"/>
      <c r="D179" s="60">
        <v>4</v>
      </c>
      <c r="E179" s="60">
        <v>14</v>
      </c>
      <c r="F179" s="61">
        <v>3196</v>
      </c>
      <c r="G179" s="61">
        <v>2842908.86</v>
      </c>
      <c r="H179" s="77">
        <v>7.6899999999999996E-2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3492</v>
      </c>
      <c r="E181" s="60">
        <v>8317</v>
      </c>
      <c r="F181" s="61">
        <v>5747</v>
      </c>
      <c r="G181" s="61">
        <v>1751704.24</v>
      </c>
      <c r="H181" s="77">
        <v>0.89929999999999999</v>
      </c>
    </row>
    <row r="182" spans="1:8" ht="15" customHeight="1" x14ac:dyDescent="0.2">
      <c r="A182" s="214" t="s">
        <v>92</v>
      </c>
      <c r="B182" s="215"/>
      <c r="C182" s="216"/>
      <c r="D182" s="58">
        <v>276</v>
      </c>
      <c r="E182" s="58">
        <v>4008</v>
      </c>
      <c r="F182" s="59">
        <v>4364</v>
      </c>
      <c r="G182" s="59">
        <v>41609552.340000004</v>
      </c>
      <c r="H182" s="76">
        <v>0.4284</v>
      </c>
    </row>
    <row r="183" spans="1:8" ht="15" customHeight="1" x14ac:dyDescent="0.2">
      <c r="A183" s="225" t="s">
        <v>94</v>
      </c>
      <c r="B183" s="226"/>
      <c r="C183" s="227"/>
      <c r="D183" s="60">
        <v>905</v>
      </c>
      <c r="E183" s="60">
        <v>3237</v>
      </c>
      <c r="F183" s="61">
        <v>7674</v>
      </c>
      <c r="G183" s="61">
        <v>5305218.53</v>
      </c>
      <c r="H183" s="77">
        <v>0.59299999999999997</v>
      </c>
    </row>
    <row r="184" spans="1:8" ht="15" customHeight="1" x14ac:dyDescent="0.2">
      <c r="A184" s="214" t="s">
        <v>95</v>
      </c>
      <c r="B184" s="215"/>
      <c r="C184" s="216"/>
      <c r="D184" s="58">
        <v>15135</v>
      </c>
      <c r="E184" s="58">
        <v>10670</v>
      </c>
      <c r="F184" s="59">
        <v>2873</v>
      </c>
      <c r="G184" s="59">
        <v>546595.17000000004</v>
      </c>
      <c r="H184" s="76">
        <v>1.4601999999999999</v>
      </c>
    </row>
    <row r="185" spans="1:8" ht="15" customHeight="1" x14ac:dyDescent="0.2">
      <c r="A185" s="225" t="s">
        <v>199</v>
      </c>
      <c r="B185" s="226"/>
      <c r="C185" s="227"/>
      <c r="D185" s="60">
        <v>5367</v>
      </c>
      <c r="E185" s="60">
        <v>11014</v>
      </c>
      <c r="F185" s="61">
        <v>2218</v>
      </c>
      <c r="G185" s="61">
        <v>627804.32999999996</v>
      </c>
      <c r="H185" s="77">
        <v>1.4276</v>
      </c>
    </row>
    <row r="186" spans="1:8" ht="15" customHeight="1" x14ac:dyDescent="0.2">
      <c r="A186" s="214" t="s">
        <v>200</v>
      </c>
      <c r="B186" s="215"/>
      <c r="C186" s="216"/>
      <c r="D186" s="58">
        <v>735</v>
      </c>
      <c r="E186" s="58">
        <v>5806</v>
      </c>
      <c r="F186" s="59">
        <v>3884</v>
      </c>
      <c r="G186" s="59">
        <v>2435256.44</v>
      </c>
      <c r="H186" s="76">
        <v>0.82289999999999996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363</v>
      </c>
      <c r="E188" s="58">
        <v>2995</v>
      </c>
      <c r="F188" s="59">
        <v>3847</v>
      </c>
      <c r="G188" s="59">
        <v>4283218.28</v>
      </c>
      <c r="H188" s="76">
        <v>3.5724999999999998</v>
      </c>
    </row>
    <row r="189" spans="1:8" ht="15" customHeight="1" x14ac:dyDescent="0.2">
      <c r="A189" s="225" t="s">
        <v>202</v>
      </c>
      <c r="B189" s="226"/>
      <c r="C189" s="227"/>
      <c r="D189" s="60">
        <v>470</v>
      </c>
      <c r="E189" s="60">
        <v>829</v>
      </c>
      <c r="F189" s="61">
        <v>2483</v>
      </c>
      <c r="G189" s="61">
        <v>2262078.1</v>
      </c>
      <c r="H189" s="77">
        <v>0.46989999999999998</v>
      </c>
    </row>
    <row r="190" spans="1:8" ht="15" customHeight="1" x14ac:dyDescent="0.2">
      <c r="A190" s="214" t="s">
        <v>203</v>
      </c>
      <c r="B190" s="215"/>
      <c r="C190" s="216"/>
      <c r="D190" s="58">
        <v>261</v>
      </c>
      <c r="E190" s="58">
        <v>1211</v>
      </c>
      <c r="F190" s="59">
        <v>4157</v>
      </c>
      <c r="G190" s="59">
        <v>2728784.87</v>
      </c>
      <c r="H190" s="76">
        <v>1.6556999999999999</v>
      </c>
    </row>
    <row r="191" spans="1:8" ht="15" customHeight="1" x14ac:dyDescent="0.2">
      <c r="A191" s="225" t="s">
        <v>204</v>
      </c>
      <c r="B191" s="226"/>
      <c r="C191" s="227"/>
      <c r="D191" s="60">
        <v>152</v>
      </c>
      <c r="E191" s="60">
        <v>1407</v>
      </c>
      <c r="F191" s="61">
        <v>7353</v>
      </c>
      <c r="G191" s="61">
        <v>10809501.890000001</v>
      </c>
      <c r="H191" s="77">
        <v>0.77649999999999997</v>
      </c>
    </row>
    <row r="192" spans="1:8" ht="15" customHeight="1" x14ac:dyDescent="0.2">
      <c r="A192" s="214" t="s">
        <v>205</v>
      </c>
      <c r="B192" s="215"/>
      <c r="C192" s="216"/>
      <c r="D192" s="58">
        <v>568</v>
      </c>
      <c r="E192" s="58">
        <v>1124</v>
      </c>
      <c r="F192" s="59">
        <v>2050</v>
      </c>
      <c r="G192" s="59">
        <v>938253.54</v>
      </c>
      <c r="H192" s="76">
        <v>0.64329999999999998</v>
      </c>
    </row>
    <row r="193" spans="1:9" ht="15" customHeight="1" x14ac:dyDescent="0.2">
      <c r="A193" s="225" t="s">
        <v>206</v>
      </c>
      <c r="B193" s="226"/>
      <c r="C193" s="227"/>
      <c r="D193" s="60">
        <v>678</v>
      </c>
      <c r="E193" s="60">
        <v>1839</v>
      </c>
      <c r="F193" s="61">
        <v>7894</v>
      </c>
      <c r="G193" s="61">
        <v>2706617.56</v>
      </c>
      <c r="H193" s="77">
        <v>0.83350000000000002</v>
      </c>
    </row>
    <row r="194" spans="1:9" ht="15" customHeight="1" x14ac:dyDescent="0.2">
      <c r="A194" s="214" t="s">
        <v>207</v>
      </c>
      <c r="B194" s="215"/>
      <c r="C194" s="216"/>
      <c r="D194" s="58">
        <v>1245</v>
      </c>
      <c r="E194" s="58">
        <v>1058</v>
      </c>
      <c r="F194" s="59">
        <v>3769</v>
      </c>
      <c r="G194" s="59">
        <v>359970.74</v>
      </c>
      <c r="H194" s="76">
        <v>6.0533000000000001</v>
      </c>
    </row>
    <row r="195" spans="1:9" ht="15" customHeight="1" x14ac:dyDescent="0.2">
      <c r="A195" s="225" t="s">
        <v>208</v>
      </c>
      <c r="B195" s="226"/>
      <c r="C195" s="227"/>
      <c r="D195" s="60">
        <v>131</v>
      </c>
      <c r="E195" s="60">
        <v>16114</v>
      </c>
      <c r="F195" s="61">
        <v>9956</v>
      </c>
      <c r="G195" s="61">
        <v>57653962.43</v>
      </c>
      <c r="H195" s="77">
        <v>6.3799999999999996E-2</v>
      </c>
    </row>
    <row r="196" spans="1:9" ht="15" customHeight="1" x14ac:dyDescent="0.2">
      <c r="A196" s="214" t="s">
        <v>97</v>
      </c>
      <c r="B196" s="215"/>
      <c r="C196" s="216"/>
      <c r="D196" s="58">
        <v>4431</v>
      </c>
      <c r="E196" s="58">
        <v>3348</v>
      </c>
      <c r="F196" s="59">
        <v>4712</v>
      </c>
      <c r="G196" s="59">
        <v>855685.67</v>
      </c>
      <c r="H196" s="76">
        <v>0.65249999999999997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15507.29</v>
      </c>
      <c r="E205" s="182">
        <v>15699.9</v>
      </c>
      <c r="F205" s="182">
        <v>16793.78</v>
      </c>
      <c r="G205" s="182">
        <v>17054.95</v>
      </c>
      <c r="H205" s="182">
        <v>12679.51</v>
      </c>
      <c r="I205" s="182">
        <v>12762.78</v>
      </c>
    </row>
    <row r="206" spans="1:9" ht="15" customHeight="1" x14ac:dyDescent="0.2">
      <c r="A206" s="214" t="s">
        <v>383</v>
      </c>
      <c r="B206" s="215"/>
      <c r="C206" s="216"/>
      <c r="D206" s="183">
        <v>7176.04</v>
      </c>
      <c r="E206" s="183">
        <v>7913.2</v>
      </c>
      <c r="F206" s="183">
        <v>7331.44</v>
      </c>
      <c r="G206" s="183">
        <v>7980.8</v>
      </c>
      <c r="H206" s="183">
        <v>6325.35</v>
      </c>
      <c r="I206" s="183">
        <v>7453.97</v>
      </c>
    </row>
    <row r="207" spans="1:9" ht="15" customHeight="1" x14ac:dyDescent="0.2">
      <c r="A207" s="225" t="s">
        <v>384</v>
      </c>
      <c r="B207" s="226"/>
      <c r="C207" s="227"/>
      <c r="D207" s="184">
        <v>40462.160000000003</v>
      </c>
      <c r="E207" s="184">
        <v>40462.160000000003</v>
      </c>
      <c r="F207" s="184">
        <v>41057.589999999997</v>
      </c>
      <c r="G207" s="184">
        <v>41057.589999999997</v>
      </c>
      <c r="H207" s="184">
        <v>36015.360000000001</v>
      </c>
      <c r="I207" s="184">
        <v>36015.360000000001</v>
      </c>
    </row>
    <row r="208" spans="1:9" ht="15" customHeight="1" x14ac:dyDescent="0.2">
      <c r="A208" s="214" t="s">
        <v>385</v>
      </c>
      <c r="B208" s="215"/>
      <c r="C208" s="216"/>
      <c r="D208" s="183">
        <v>11015.78</v>
      </c>
      <c r="E208" s="183">
        <v>11016.73</v>
      </c>
      <c r="F208" s="183">
        <v>12574.78</v>
      </c>
      <c r="G208" s="183">
        <v>12576.14</v>
      </c>
      <c r="H208" s="183">
        <v>8391.99</v>
      </c>
      <c r="I208" s="183">
        <v>8392.36</v>
      </c>
    </row>
    <row r="209" spans="1:9" ht="15" customHeight="1" x14ac:dyDescent="0.2">
      <c r="A209" s="225" t="s">
        <v>386</v>
      </c>
      <c r="B209" s="226"/>
      <c r="C209" s="227"/>
      <c r="D209" s="184">
        <v>15742.91</v>
      </c>
      <c r="E209" s="184">
        <v>15742.91</v>
      </c>
      <c r="F209" s="184">
        <v>16528.37</v>
      </c>
      <c r="G209" s="184">
        <v>16528.37</v>
      </c>
      <c r="H209" s="184">
        <v>11979.11</v>
      </c>
      <c r="I209" s="184">
        <v>11979.11</v>
      </c>
    </row>
    <row r="210" spans="1:9" ht="15" customHeight="1" x14ac:dyDescent="0.2">
      <c r="A210" s="214" t="s">
        <v>387</v>
      </c>
      <c r="B210" s="215"/>
      <c r="C210" s="216"/>
      <c r="D210" s="183">
        <v>25091.22</v>
      </c>
      <c r="E210" s="183">
        <v>25091.22</v>
      </c>
      <c r="F210" s="183">
        <v>25749.39</v>
      </c>
      <c r="G210" s="183">
        <v>25749.39</v>
      </c>
      <c r="H210" s="183">
        <v>22231.66</v>
      </c>
      <c r="I210" s="183">
        <v>22231.66</v>
      </c>
    </row>
    <row r="211" spans="1:9" ht="15" customHeight="1" x14ac:dyDescent="0.2">
      <c r="A211" s="225" t="s">
        <v>388</v>
      </c>
      <c r="B211" s="226"/>
      <c r="C211" s="227"/>
      <c r="D211" s="184">
        <v>9914.9699999999993</v>
      </c>
      <c r="E211" s="184">
        <v>9914.9699999999993</v>
      </c>
      <c r="F211" s="184">
        <v>10466.02</v>
      </c>
      <c r="G211" s="184">
        <v>10466.02</v>
      </c>
      <c r="H211" s="184">
        <v>9112.5499999999993</v>
      </c>
      <c r="I211" s="184">
        <v>9112.5499999999993</v>
      </c>
    </row>
    <row r="212" spans="1:9" ht="15" customHeight="1" x14ac:dyDescent="0.2">
      <c r="A212" s="214" t="s">
        <v>389</v>
      </c>
      <c r="B212" s="215"/>
      <c r="C212" s="216"/>
      <c r="D212" s="183">
        <v>23501.59</v>
      </c>
      <c r="E212" s="183">
        <v>23501.59</v>
      </c>
      <c r="F212" s="183">
        <v>24451.05</v>
      </c>
      <c r="G212" s="183">
        <v>24451.05</v>
      </c>
      <c r="H212" s="183">
        <v>16800.5</v>
      </c>
      <c r="I212" s="183">
        <v>16800.5</v>
      </c>
    </row>
    <row r="213" spans="1:9" ht="15" customHeight="1" x14ac:dyDescent="0.2">
      <c r="A213" s="225" t="s">
        <v>390</v>
      </c>
      <c r="B213" s="226"/>
      <c r="C213" s="227"/>
      <c r="D213" s="184">
        <v>11778.75</v>
      </c>
      <c r="E213" s="184">
        <v>11778.75</v>
      </c>
      <c r="F213" s="184">
        <v>12462.08</v>
      </c>
      <c r="G213" s="184">
        <v>12462.08</v>
      </c>
      <c r="H213" s="184">
        <v>10750.26</v>
      </c>
      <c r="I213" s="184">
        <v>10750.26</v>
      </c>
    </row>
    <row r="214" spans="1:9" ht="15" customHeight="1" x14ac:dyDescent="0.2">
      <c r="A214" s="214" t="s">
        <v>391</v>
      </c>
      <c r="B214" s="215"/>
      <c r="C214" s="216"/>
      <c r="D214" s="183">
        <v>18081.09</v>
      </c>
      <c r="E214" s="183">
        <v>18081.09</v>
      </c>
      <c r="F214" s="183">
        <v>18552.3</v>
      </c>
      <c r="G214" s="183">
        <v>18552.3</v>
      </c>
      <c r="H214" s="183">
        <v>17588.580000000002</v>
      </c>
      <c r="I214" s="183">
        <v>17588.580000000002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139713</v>
      </c>
      <c r="E220" s="58">
        <v>111173</v>
      </c>
      <c r="F220" s="58">
        <v>96026</v>
      </c>
      <c r="G220" s="58">
        <v>73043</v>
      </c>
      <c r="H220" s="58">
        <v>43687</v>
      </c>
      <c r="I220" s="58">
        <v>38130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1597</v>
      </c>
      <c r="E223" s="58">
        <v>1296</v>
      </c>
      <c r="F223" s="58">
        <v>1153</v>
      </c>
      <c r="G223" s="58">
        <v>886</v>
      </c>
      <c r="H223" s="58">
        <v>444</v>
      </c>
      <c r="I223" s="58">
        <v>410</v>
      </c>
    </row>
    <row r="224" spans="1:9" ht="15" customHeight="1" x14ac:dyDescent="0.2">
      <c r="A224" s="208" t="s">
        <v>404</v>
      </c>
      <c r="B224" s="209"/>
      <c r="C224" s="209"/>
      <c r="D224" s="181">
        <v>32890</v>
      </c>
      <c r="E224" s="58">
        <v>25353</v>
      </c>
      <c r="F224" s="58">
        <v>22030</v>
      </c>
      <c r="G224" s="58">
        <v>16258</v>
      </c>
      <c r="H224" s="58">
        <v>10860</v>
      </c>
      <c r="I224" s="58">
        <v>9095</v>
      </c>
    </row>
    <row r="225" spans="1:9" ht="15" customHeight="1" x14ac:dyDescent="0.2">
      <c r="A225" s="208" t="s">
        <v>405</v>
      </c>
      <c r="B225" s="209"/>
      <c r="C225" s="209"/>
      <c r="D225" s="181">
        <v>45598</v>
      </c>
      <c r="E225" s="58">
        <v>35886</v>
      </c>
      <c r="F225" s="58">
        <v>30812</v>
      </c>
      <c r="G225" s="58">
        <v>23197</v>
      </c>
      <c r="H225" s="58">
        <v>14786</v>
      </c>
      <c r="I225" s="58">
        <v>12689</v>
      </c>
    </row>
    <row r="226" spans="1:9" ht="15" customHeight="1" x14ac:dyDescent="0.2">
      <c r="A226" s="208" t="s">
        <v>406</v>
      </c>
      <c r="B226" s="209"/>
      <c r="C226" s="209"/>
      <c r="D226" s="181">
        <v>35508</v>
      </c>
      <c r="E226" s="58">
        <v>28797</v>
      </c>
      <c r="F226" s="58">
        <v>24545</v>
      </c>
      <c r="G226" s="58">
        <v>18990</v>
      </c>
      <c r="H226" s="58">
        <v>10963</v>
      </c>
      <c r="I226" s="58">
        <v>9807</v>
      </c>
    </row>
    <row r="227" spans="1:9" ht="15" customHeight="1" x14ac:dyDescent="0.2">
      <c r="A227" s="208" t="s">
        <v>407</v>
      </c>
      <c r="B227" s="209"/>
      <c r="C227" s="209"/>
      <c r="D227" s="181">
        <v>19663</v>
      </c>
      <c r="E227" s="58">
        <v>16149</v>
      </c>
      <c r="F227" s="58">
        <v>14098</v>
      </c>
      <c r="G227" s="58">
        <v>10999</v>
      </c>
      <c r="H227" s="58">
        <v>5565</v>
      </c>
      <c r="I227" s="58">
        <v>5150</v>
      </c>
    </row>
    <row r="228" spans="1:9" ht="15" customHeight="1" x14ac:dyDescent="0.2">
      <c r="A228" s="208" t="s">
        <v>408</v>
      </c>
      <c r="B228" s="209"/>
      <c r="C228" s="209"/>
      <c r="D228" s="181">
        <v>3934</v>
      </c>
      <c r="E228" s="58">
        <v>3229</v>
      </c>
      <c r="F228" s="58">
        <v>2970</v>
      </c>
      <c r="G228" s="58">
        <v>2354</v>
      </c>
      <c r="H228" s="58">
        <v>964</v>
      </c>
      <c r="I228" s="58">
        <v>875</v>
      </c>
    </row>
    <row r="229" spans="1:9" ht="15" customHeight="1" x14ac:dyDescent="0.2">
      <c r="A229" s="208" t="s">
        <v>409</v>
      </c>
      <c r="B229" s="209"/>
      <c r="C229" s="209"/>
      <c r="D229" s="181">
        <v>523</v>
      </c>
      <c r="E229" s="58">
        <v>463</v>
      </c>
      <c r="F229" s="58">
        <v>418</v>
      </c>
      <c r="G229" s="58">
        <v>359</v>
      </c>
      <c r="H229" s="58">
        <v>105</v>
      </c>
      <c r="I229" s="58">
        <v>104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33</v>
      </c>
      <c r="E231" s="58">
        <v>23</v>
      </c>
      <c r="F231" s="58">
        <v>15</v>
      </c>
      <c r="G231" s="58">
        <v>9</v>
      </c>
      <c r="H231" s="58">
        <v>18</v>
      </c>
      <c r="I231" s="58">
        <v>14</v>
      </c>
    </row>
    <row r="232" spans="1:9" ht="15" customHeight="1" x14ac:dyDescent="0.2">
      <c r="A232" s="208" t="s">
        <v>412</v>
      </c>
      <c r="B232" s="209"/>
      <c r="C232" s="209"/>
      <c r="D232" s="181">
        <v>74718</v>
      </c>
      <c r="E232" s="58">
        <v>62015</v>
      </c>
      <c r="F232" s="58">
        <v>47490</v>
      </c>
      <c r="G232" s="58">
        <v>37830</v>
      </c>
      <c r="H232" s="58">
        <v>27228</v>
      </c>
      <c r="I232" s="58">
        <v>24185</v>
      </c>
    </row>
    <row r="233" spans="1:9" ht="15" customHeight="1" x14ac:dyDescent="0.2">
      <c r="A233" s="208" t="s">
        <v>413</v>
      </c>
      <c r="B233" s="209"/>
      <c r="C233" s="209"/>
      <c r="D233" s="181">
        <v>38718</v>
      </c>
      <c r="E233" s="58">
        <v>29304</v>
      </c>
      <c r="F233" s="58">
        <v>27137</v>
      </c>
      <c r="G233" s="58">
        <v>19574</v>
      </c>
      <c r="H233" s="58">
        <v>11581</v>
      </c>
      <c r="I233" s="58">
        <v>9730</v>
      </c>
    </row>
    <row r="234" spans="1:9" ht="15" customHeight="1" x14ac:dyDescent="0.2">
      <c r="A234" s="208" t="s">
        <v>414</v>
      </c>
      <c r="B234" s="209"/>
      <c r="C234" s="209"/>
      <c r="D234" s="181">
        <v>17544</v>
      </c>
      <c r="E234" s="58">
        <v>12375</v>
      </c>
      <c r="F234" s="58">
        <v>13975</v>
      </c>
      <c r="G234" s="58">
        <v>9375</v>
      </c>
      <c r="H234" s="58">
        <v>3569</v>
      </c>
      <c r="I234" s="58">
        <v>3000</v>
      </c>
    </row>
    <row r="235" spans="1:9" ht="15" customHeight="1" x14ac:dyDescent="0.2">
      <c r="A235" s="208" t="s">
        <v>415</v>
      </c>
      <c r="B235" s="209"/>
      <c r="C235" s="209"/>
      <c r="D235" s="181">
        <v>7872</v>
      </c>
      <c r="E235" s="58">
        <v>6628</v>
      </c>
      <c r="F235" s="58">
        <v>6751</v>
      </c>
      <c r="G235" s="58">
        <v>5597</v>
      </c>
      <c r="H235" s="58">
        <v>1121</v>
      </c>
      <c r="I235" s="58">
        <v>1031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828</v>
      </c>
      <c r="E238" s="58">
        <v>828</v>
      </c>
      <c r="F238" s="58">
        <v>658</v>
      </c>
      <c r="G238" s="58">
        <v>658</v>
      </c>
      <c r="H238" s="58">
        <v>170</v>
      </c>
      <c r="I238" s="58">
        <v>170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1932</v>
      </c>
      <c r="E240" s="58">
        <v>1754</v>
      </c>
      <c r="F240" s="58">
        <v>1035</v>
      </c>
      <c r="G240" s="58">
        <v>915</v>
      </c>
      <c r="H240" s="58">
        <v>897</v>
      </c>
      <c r="I240" s="58">
        <v>839</v>
      </c>
    </row>
    <row r="241" spans="1:9" ht="15" customHeight="1" x14ac:dyDescent="0.2">
      <c r="A241" s="208" t="s">
        <v>421</v>
      </c>
      <c r="B241" s="209"/>
      <c r="C241" s="209"/>
      <c r="D241" s="181">
        <v>7022</v>
      </c>
      <c r="E241" s="58">
        <v>6150</v>
      </c>
      <c r="F241" s="58">
        <v>4303</v>
      </c>
      <c r="G241" s="58">
        <v>3646</v>
      </c>
      <c r="H241" s="58">
        <v>2719</v>
      </c>
      <c r="I241" s="58">
        <v>2504</v>
      </c>
    </row>
    <row r="242" spans="1:9" ht="15" customHeight="1" x14ac:dyDescent="0.2">
      <c r="A242" s="208" t="s">
        <v>422</v>
      </c>
      <c r="B242" s="209"/>
      <c r="C242" s="209"/>
      <c r="D242" s="181">
        <v>28923</v>
      </c>
      <c r="E242" s="58">
        <v>23684</v>
      </c>
      <c r="F242" s="58">
        <v>19658</v>
      </c>
      <c r="G242" s="58">
        <v>15504</v>
      </c>
      <c r="H242" s="58">
        <v>9265</v>
      </c>
      <c r="I242" s="58">
        <v>8180</v>
      </c>
    </row>
    <row r="243" spans="1:9" ht="15" customHeight="1" x14ac:dyDescent="0.2">
      <c r="A243" s="208" t="s">
        <v>423</v>
      </c>
      <c r="B243" s="209"/>
      <c r="C243" s="209"/>
      <c r="D243" s="181">
        <v>30905</v>
      </c>
      <c r="E243" s="58">
        <v>25044</v>
      </c>
      <c r="F243" s="58">
        <v>21835</v>
      </c>
      <c r="G243" s="58">
        <v>17199</v>
      </c>
      <c r="H243" s="58">
        <v>9070</v>
      </c>
      <c r="I243" s="58">
        <v>7845</v>
      </c>
    </row>
    <row r="244" spans="1:9" ht="15" customHeight="1" x14ac:dyDescent="0.2">
      <c r="A244" s="208" t="s">
        <v>424</v>
      </c>
      <c r="B244" s="209"/>
      <c r="C244" s="209"/>
      <c r="D244" s="181">
        <v>16288</v>
      </c>
      <c r="E244" s="58">
        <v>12651</v>
      </c>
      <c r="F244" s="58">
        <v>11372</v>
      </c>
      <c r="G244" s="58">
        <v>8441</v>
      </c>
      <c r="H244" s="58">
        <v>4916</v>
      </c>
      <c r="I244" s="58">
        <v>4210</v>
      </c>
    </row>
    <row r="245" spans="1:9" ht="15" customHeight="1" x14ac:dyDescent="0.2">
      <c r="A245" s="208" t="s">
        <v>425</v>
      </c>
      <c r="B245" s="209"/>
      <c r="C245" s="209"/>
      <c r="D245" s="181">
        <v>23237</v>
      </c>
      <c r="E245" s="58">
        <v>19222</v>
      </c>
      <c r="F245" s="58">
        <v>15282</v>
      </c>
      <c r="G245" s="58">
        <v>12295</v>
      </c>
      <c r="H245" s="58">
        <v>7955</v>
      </c>
      <c r="I245" s="58">
        <v>6927</v>
      </c>
    </row>
    <row r="246" spans="1:9" ht="15" customHeight="1" x14ac:dyDescent="0.2">
      <c r="A246" s="208" t="s">
        <v>426</v>
      </c>
      <c r="B246" s="209"/>
      <c r="C246" s="209"/>
      <c r="D246" s="181">
        <v>31406</v>
      </c>
      <c r="E246" s="58">
        <v>22668</v>
      </c>
      <c r="F246" s="58">
        <v>22541</v>
      </c>
      <c r="G246" s="58">
        <v>15043</v>
      </c>
      <c r="H246" s="58">
        <v>8865</v>
      </c>
      <c r="I246" s="58">
        <v>7625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5147</v>
      </c>
      <c r="E248" s="58">
        <v>3808</v>
      </c>
      <c r="F248" s="58">
        <v>1035</v>
      </c>
      <c r="G248" s="58">
        <v>915</v>
      </c>
      <c r="H248" s="58">
        <v>795</v>
      </c>
      <c r="I248" s="58">
        <v>658</v>
      </c>
    </row>
    <row r="249" spans="1:9" ht="15" customHeight="1" x14ac:dyDescent="0.2">
      <c r="A249" s="208" t="s">
        <v>429</v>
      </c>
      <c r="B249" s="209"/>
      <c r="C249" s="209"/>
      <c r="D249" s="181">
        <v>2134</v>
      </c>
      <c r="E249" s="58">
        <v>1942</v>
      </c>
      <c r="F249" s="58">
        <v>4303</v>
      </c>
      <c r="G249" s="58">
        <v>3646</v>
      </c>
      <c r="H249" s="58">
        <v>252</v>
      </c>
      <c r="I249" s="58">
        <v>228</v>
      </c>
    </row>
    <row r="250" spans="1:9" ht="15" customHeight="1" x14ac:dyDescent="0.2">
      <c r="A250" s="208" t="s">
        <v>430</v>
      </c>
      <c r="B250" s="209"/>
      <c r="C250" s="209"/>
      <c r="D250" s="181">
        <v>14574</v>
      </c>
      <c r="E250" s="58">
        <v>12862</v>
      </c>
      <c r="F250" s="58">
        <v>19658</v>
      </c>
      <c r="G250" s="58">
        <v>15504</v>
      </c>
      <c r="H250" s="58">
        <v>5432</v>
      </c>
      <c r="I250" s="58">
        <v>5107</v>
      </c>
    </row>
    <row r="251" spans="1:9" ht="15" customHeight="1" x14ac:dyDescent="0.2">
      <c r="A251" s="208" t="s">
        <v>431</v>
      </c>
      <c r="B251" s="209"/>
      <c r="C251" s="209"/>
      <c r="D251" s="181">
        <v>26799</v>
      </c>
      <c r="E251" s="58">
        <v>14871</v>
      </c>
      <c r="F251" s="58">
        <v>21835</v>
      </c>
      <c r="G251" s="58">
        <v>17199</v>
      </c>
      <c r="H251" s="58">
        <v>4627</v>
      </c>
      <c r="I251" s="58">
        <v>3537</v>
      </c>
    </row>
    <row r="252" spans="1:9" ht="15" customHeight="1" x14ac:dyDescent="0.2">
      <c r="A252" s="208" t="s">
        <v>432</v>
      </c>
      <c r="B252" s="209"/>
      <c r="C252" s="209"/>
      <c r="D252" s="181">
        <v>1256</v>
      </c>
      <c r="E252" s="58">
        <v>835</v>
      </c>
      <c r="F252" s="58">
        <v>11372</v>
      </c>
      <c r="G252" s="58">
        <v>8441</v>
      </c>
      <c r="H252" s="58">
        <v>235</v>
      </c>
      <c r="I252" s="58">
        <v>169</v>
      </c>
    </row>
    <row r="253" spans="1:9" ht="15" customHeight="1" x14ac:dyDescent="0.2">
      <c r="A253" s="208" t="s">
        <v>433</v>
      </c>
      <c r="B253" s="209"/>
      <c r="C253" s="209"/>
      <c r="D253" s="181">
        <v>23653</v>
      </c>
      <c r="E253" s="58">
        <v>21469</v>
      </c>
      <c r="F253" s="58">
        <v>15282</v>
      </c>
      <c r="G253" s="58">
        <v>12295</v>
      </c>
      <c r="H253" s="58">
        <v>9630</v>
      </c>
      <c r="I253" s="58">
        <v>8842</v>
      </c>
    </row>
    <row r="254" spans="1:9" ht="15" customHeight="1" x14ac:dyDescent="0.2">
      <c r="A254" s="208" t="s">
        <v>434</v>
      </c>
      <c r="B254" s="209"/>
      <c r="C254" s="209"/>
      <c r="D254" s="181">
        <v>21740</v>
      </c>
      <c r="E254" s="58">
        <v>16297</v>
      </c>
      <c r="F254" s="58">
        <v>22541</v>
      </c>
      <c r="G254" s="58">
        <v>15043</v>
      </c>
      <c r="H254" s="58">
        <v>2698</v>
      </c>
      <c r="I254" s="58">
        <v>2091</v>
      </c>
    </row>
    <row r="255" spans="1:9" ht="15" customHeight="1" x14ac:dyDescent="0.2">
      <c r="A255" s="208" t="s">
        <v>435</v>
      </c>
      <c r="B255" s="209"/>
      <c r="C255" s="209"/>
      <c r="D255" s="181">
        <v>18896</v>
      </c>
      <c r="E255" s="58">
        <v>16917</v>
      </c>
      <c r="F255" s="58">
        <v>0</v>
      </c>
      <c r="G255" s="58">
        <v>0</v>
      </c>
      <c r="H255" s="58">
        <v>7543</v>
      </c>
      <c r="I255" s="58">
        <v>6850</v>
      </c>
    </row>
    <row r="256" spans="1:9" x14ac:dyDescent="0.2">
      <c r="A256" s="208" t="s">
        <v>436</v>
      </c>
      <c r="B256" s="209"/>
      <c r="C256" s="209"/>
      <c r="D256" s="181">
        <v>25514</v>
      </c>
      <c r="E256" s="58">
        <v>22172</v>
      </c>
      <c r="F256" s="58">
        <v>0</v>
      </c>
      <c r="G256" s="58">
        <v>0</v>
      </c>
      <c r="H256" s="58">
        <v>12475</v>
      </c>
      <c r="I256" s="58">
        <v>10648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5611</v>
      </c>
      <c r="E259" s="78">
        <f>SUM(E260:E299)</f>
        <v>25538</v>
      </c>
      <c r="F259" s="83">
        <v>604.4</v>
      </c>
      <c r="G259" s="83">
        <v>2750.97</v>
      </c>
      <c r="H259" s="84">
        <f>IF(D259&gt;0,E259/D259-1,"N/A")</f>
        <v>3.5514168597397973</v>
      </c>
      <c r="I259" s="84">
        <f>IF(F259&gt;0,G259/F259-1,"N/A")</f>
        <v>3.5515718067504958</v>
      </c>
    </row>
    <row r="260" spans="1:9" ht="15.75" customHeight="1" x14ac:dyDescent="0.2">
      <c r="A260" s="138" t="s">
        <v>212</v>
      </c>
      <c r="B260" s="106"/>
      <c r="C260" s="107"/>
      <c r="D260" s="58">
        <v>75</v>
      </c>
      <c r="E260" s="58">
        <v>483</v>
      </c>
      <c r="F260" s="81">
        <v>8.08</v>
      </c>
      <c r="G260" s="81">
        <v>52.03</v>
      </c>
      <c r="H260" s="62">
        <f>IF(D260&gt;0,E260/D260-1,"N/A")</f>
        <v>5.44</v>
      </c>
      <c r="I260" s="62">
        <f>IF(F260&gt;0,G260/F260-1,"N/A")</f>
        <v>5.4393564356435649</v>
      </c>
    </row>
    <row r="261" spans="1:9" ht="15.75" customHeight="1" x14ac:dyDescent="0.2">
      <c r="A261" s="139" t="s">
        <v>290</v>
      </c>
      <c r="B261" s="108"/>
      <c r="C261" s="109"/>
      <c r="D261" s="60">
        <v>642</v>
      </c>
      <c r="E261" s="60">
        <v>3009</v>
      </c>
      <c r="F261" s="82">
        <v>69.150000000000006</v>
      </c>
      <c r="G261" s="82">
        <v>324.12</v>
      </c>
      <c r="H261" s="63">
        <f>IF(D261&gt;0,E261/D261-1,"N/A")</f>
        <v>3.6869158878504669</v>
      </c>
      <c r="I261" s="63">
        <f>IF(F261&gt;0,G261/F261-1,"N/A")</f>
        <v>3.6872017353579176</v>
      </c>
    </row>
    <row r="262" spans="1:9" ht="15.75" customHeight="1" x14ac:dyDescent="0.2">
      <c r="A262" s="138" t="s">
        <v>213</v>
      </c>
      <c r="B262" s="106"/>
      <c r="C262" s="107"/>
      <c r="D262" s="58">
        <v>49</v>
      </c>
      <c r="E262" s="58">
        <v>359</v>
      </c>
      <c r="F262" s="81">
        <v>5.28</v>
      </c>
      <c r="G262" s="81">
        <v>38.67</v>
      </c>
      <c r="H262" s="62">
        <f t="shared" ref="H262:H299" si="9">IF(D262&gt;0,E262/D262-1,"N/A")</f>
        <v>6.3265306122448983</v>
      </c>
      <c r="I262" s="62">
        <f t="shared" ref="I262:I299" si="10">IF(F262&gt;0,G262/F262-1,"N/A")</f>
        <v>6.3238636363636367</v>
      </c>
    </row>
    <row r="263" spans="1:9" ht="15.75" customHeight="1" x14ac:dyDescent="0.2">
      <c r="A263" s="139" t="s">
        <v>214</v>
      </c>
      <c r="B263" s="108"/>
      <c r="C263" s="109"/>
      <c r="D263" s="60">
        <v>33</v>
      </c>
      <c r="E263" s="60">
        <v>91</v>
      </c>
      <c r="F263" s="82">
        <v>3.55</v>
      </c>
      <c r="G263" s="82">
        <v>9.8000000000000007</v>
      </c>
      <c r="H263" s="63">
        <f t="shared" si="9"/>
        <v>1.7575757575757578</v>
      </c>
      <c r="I263" s="63">
        <f t="shared" si="10"/>
        <v>1.7605633802816905</v>
      </c>
    </row>
    <row r="264" spans="1:9" ht="15.75" customHeight="1" x14ac:dyDescent="0.2">
      <c r="A264" s="138" t="s">
        <v>211</v>
      </c>
      <c r="B264" s="106"/>
      <c r="C264" s="107"/>
      <c r="D264" s="58">
        <v>142</v>
      </c>
      <c r="E264" s="58">
        <v>1078</v>
      </c>
      <c r="F264" s="81">
        <v>15.3</v>
      </c>
      <c r="G264" s="81">
        <v>116.12</v>
      </c>
      <c r="H264" s="62">
        <f t="shared" si="9"/>
        <v>6.591549295774648</v>
      </c>
      <c r="I264" s="62">
        <f t="shared" si="10"/>
        <v>6.5895424836601304</v>
      </c>
    </row>
    <row r="265" spans="1:9" ht="15.75" customHeight="1" x14ac:dyDescent="0.2">
      <c r="A265" s="139" t="s">
        <v>291</v>
      </c>
      <c r="B265" s="108"/>
      <c r="C265" s="109"/>
      <c r="D265" s="60">
        <v>89</v>
      </c>
      <c r="E265" s="60">
        <v>458</v>
      </c>
      <c r="F265" s="82">
        <v>9.59</v>
      </c>
      <c r="G265" s="82">
        <v>49.33</v>
      </c>
      <c r="H265" s="63">
        <f t="shared" si="9"/>
        <v>4.1460674157303368</v>
      </c>
      <c r="I265" s="63">
        <f t="shared" si="10"/>
        <v>4.1438998957247133</v>
      </c>
    </row>
    <row r="266" spans="1:9" ht="15.75" customHeight="1" x14ac:dyDescent="0.2">
      <c r="A266" s="138" t="s">
        <v>236</v>
      </c>
      <c r="B266" s="106"/>
      <c r="C266" s="107"/>
      <c r="D266" s="58">
        <v>1732</v>
      </c>
      <c r="E266" s="58">
        <v>5944</v>
      </c>
      <c r="F266" s="81">
        <v>186.56</v>
      </c>
      <c r="G266" s="81">
        <v>640.27</v>
      </c>
      <c r="H266" s="62">
        <f t="shared" si="9"/>
        <v>2.4318706697459582</v>
      </c>
      <c r="I266" s="62">
        <f t="shared" si="10"/>
        <v>2.4319789879931388</v>
      </c>
    </row>
    <row r="267" spans="1:9" ht="15.75" customHeight="1" x14ac:dyDescent="0.2">
      <c r="A267" s="139" t="s">
        <v>292</v>
      </c>
      <c r="B267" s="108"/>
      <c r="C267" s="109"/>
      <c r="D267" s="60">
        <v>39</v>
      </c>
      <c r="E267" s="60">
        <v>278</v>
      </c>
      <c r="F267" s="82">
        <v>4.2</v>
      </c>
      <c r="G267" s="82">
        <v>29.95</v>
      </c>
      <c r="H267" s="63">
        <f t="shared" si="9"/>
        <v>6.1282051282051286</v>
      </c>
      <c r="I267" s="63">
        <f t="shared" si="10"/>
        <v>6.1309523809523805</v>
      </c>
    </row>
    <row r="268" spans="1:9" ht="15.75" x14ac:dyDescent="0.2">
      <c r="A268" s="138" t="s">
        <v>293</v>
      </c>
      <c r="B268" s="106"/>
      <c r="C268" s="107"/>
      <c r="D268" s="58">
        <v>1</v>
      </c>
      <c r="E268" s="58">
        <v>16</v>
      </c>
      <c r="F268" s="81">
        <v>0.11</v>
      </c>
      <c r="G268" s="81">
        <v>1.72</v>
      </c>
      <c r="H268" s="62">
        <f t="shared" si="9"/>
        <v>15</v>
      </c>
      <c r="I268" s="62">
        <f t="shared" si="10"/>
        <v>14.636363636363637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314</v>
      </c>
      <c r="E270" s="58">
        <v>1963</v>
      </c>
      <c r="F270" s="81">
        <v>33.82</v>
      </c>
      <c r="G270" s="81">
        <v>211.45</v>
      </c>
      <c r="H270" s="62">
        <f t="shared" si="9"/>
        <v>5.2515923566878984</v>
      </c>
      <c r="I270" s="62">
        <f t="shared" si="10"/>
        <v>5.2522176227084563</v>
      </c>
    </row>
    <row r="271" spans="1:9" ht="15.75" x14ac:dyDescent="0.2">
      <c r="A271" s="139" t="s">
        <v>295</v>
      </c>
      <c r="B271" s="108"/>
      <c r="C271" s="109"/>
      <c r="D271" s="60">
        <v>96</v>
      </c>
      <c r="E271" s="60">
        <v>380</v>
      </c>
      <c r="F271" s="82">
        <v>10.34</v>
      </c>
      <c r="G271" s="82">
        <v>40.93</v>
      </c>
      <c r="H271" s="63">
        <f t="shared" si="9"/>
        <v>2.9583333333333335</v>
      </c>
      <c r="I271" s="63">
        <f t="shared" si="10"/>
        <v>2.9584139264990328</v>
      </c>
    </row>
    <row r="272" spans="1:9" ht="15.75" customHeight="1" x14ac:dyDescent="0.2">
      <c r="A272" s="138" t="s">
        <v>296</v>
      </c>
      <c r="B272" s="106"/>
      <c r="C272" s="107"/>
      <c r="D272" s="58">
        <v>16</v>
      </c>
      <c r="E272" s="58">
        <v>75</v>
      </c>
      <c r="F272" s="81">
        <v>1.72</v>
      </c>
      <c r="G272" s="81">
        <v>8.08</v>
      </c>
      <c r="H272" s="62">
        <f t="shared" si="9"/>
        <v>3.6875</v>
      </c>
      <c r="I272" s="62">
        <f t="shared" si="10"/>
        <v>3.6976744186046515</v>
      </c>
    </row>
    <row r="273" spans="1:9" ht="15.75" customHeight="1" x14ac:dyDescent="0.2">
      <c r="A273" s="139" t="s">
        <v>297</v>
      </c>
      <c r="B273" s="108"/>
      <c r="C273" s="109"/>
      <c r="D273" s="60">
        <v>3</v>
      </c>
      <c r="E273" s="60">
        <v>27</v>
      </c>
      <c r="F273" s="82">
        <v>0.32</v>
      </c>
      <c r="G273" s="82">
        <v>2.91</v>
      </c>
      <c r="H273" s="63">
        <f t="shared" si="9"/>
        <v>8</v>
      </c>
      <c r="I273" s="63">
        <f t="shared" si="10"/>
        <v>8.09375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25</v>
      </c>
      <c r="E275" s="60">
        <v>59</v>
      </c>
      <c r="F275" s="82">
        <v>2.69</v>
      </c>
      <c r="G275" s="82">
        <v>6.36</v>
      </c>
      <c r="H275" s="63">
        <f t="shared" si="9"/>
        <v>1.3599999999999999</v>
      </c>
      <c r="I275" s="63">
        <f t="shared" si="10"/>
        <v>1.3643122676579926</v>
      </c>
    </row>
    <row r="276" spans="1:9" ht="15.75" x14ac:dyDescent="0.2">
      <c r="A276" s="138" t="s">
        <v>299</v>
      </c>
      <c r="B276" s="106"/>
      <c r="C276" s="107"/>
      <c r="D276" s="58">
        <v>209</v>
      </c>
      <c r="E276" s="58">
        <v>249</v>
      </c>
      <c r="F276" s="81">
        <v>22.51</v>
      </c>
      <c r="G276" s="81">
        <v>26.82</v>
      </c>
      <c r="H276" s="62">
        <f t="shared" si="9"/>
        <v>0.19138755980861255</v>
      </c>
      <c r="I276" s="62">
        <f t="shared" si="10"/>
        <v>0.19147045757441128</v>
      </c>
    </row>
    <row r="277" spans="1:9" ht="15.75" x14ac:dyDescent="0.2">
      <c r="A277" s="139" t="s">
        <v>300</v>
      </c>
      <c r="B277" s="108"/>
      <c r="C277" s="109"/>
      <c r="D277" s="60">
        <v>60</v>
      </c>
      <c r="E277" s="60">
        <v>108</v>
      </c>
      <c r="F277" s="82">
        <v>6.46</v>
      </c>
      <c r="G277" s="82">
        <v>11.63</v>
      </c>
      <c r="H277" s="63">
        <f t="shared" si="9"/>
        <v>0.8</v>
      </c>
      <c r="I277" s="63">
        <f t="shared" si="10"/>
        <v>0.80030959752321995</v>
      </c>
    </row>
    <row r="278" spans="1:9" ht="15.75" x14ac:dyDescent="0.2">
      <c r="A278" s="138" t="s">
        <v>301</v>
      </c>
      <c r="B278" s="106"/>
      <c r="C278" s="107"/>
      <c r="D278" s="58">
        <v>3</v>
      </c>
      <c r="E278" s="58">
        <v>52</v>
      </c>
      <c r="F278" s="81">
        <v>0.32</v>
      </c>
      <c r="G278" s="81">
        <v>5.6</v>
      </c>
      <c r="H278" s="62">
        <f t="shared" si="9"/>
        <v>16.333333333333332</v>
      </c>
      <c r="I278" s="62">
        <f t="shared" si="10"/>
        <v>16.5</v>
      </c>
    </row>
    <row r="279" spans="1:9" ht="15.75" x14ac:dyDescent="0.2">
      <c r="A279" s="139" t="s">
        <v>302</v>
      </c>
      <c r="B279" s="108"/>
      <c r="C279" s="109"/>
      <c r="D279" s="60">
        <v>2</v>
      </c>
      <c r="E279" s="60">
        <v>2</v>
      </c>
      <c r="F279" s="82">
        <v>0.22</v>
      </c>
      <c r="G279" s="82">
        <v>0.22</v>
      </c>
      <c r="H279" s="63">
        <f t="shared" si="9"/>
        <v>0</v>
      </c>
      <c r="I279" s="63">
        <f t="shared" si="10"/>
        <v>0</v>
      </c>
    </row>
    <row r="280" spans="1:9" ht="15.75" x14ac:dyDescent="0.2">
      <c r="A280" s="138" t="s">
        <v>303</v>
      </c>
      <c r="B280" s="106"/>
      <c r="C280" s="107"/>
      <c r="D280" s="58">
        <v>3</v>
      </c>
      <c r="E280" s="58">
        <v>0</v>
      </c>
      <c r="F280" s="81">
        <v>0.32</v>
      </c>
      <c r="G280" s="81">
        <v>0</v>
      </c>
      <c r="H280" s="62">
        <f t="shared" si="9"/>
        <v>-1</v>
      </c>
      <c r="I280" s="62">
        <f t="shared" si="10"/>
        <v>-1</v>
      </c>
    </row>
    <row r="281" spans="1:9" ht="15.75" x14ac:dyDescent="0.2">
      <c r="A281" s="139" t="s">
        <v>304</v>
      </c>
      <c r="B281" s="108"/>
      <c r="C281" s="109"/>
      <c r="D281" s="60">
        <v>1</v>
      </c>
      <c r="E281" s="60">
        <v>4</v>
      </c>
      <c r="F281" s="82">
        <v>0.11</v>
      </c>
      <c r="G281" s="82">
        <v>0.43</v>
      </c>
      <c r="H281" s="63">
        <f t="shared" si="9"/>
        <v>3</v>
      </c>
      <c r="I281" s="63">
        <f t="shared" si="10"/>
        <v>2.9090909090909092</v>
      </c>
    </row>
    <row r="282" spans="1:9" ht="15.75" x14ac:dyDescent="0.2">
      <c r="A282" s="138" t="s">
        <v>305</v>
      </c>
      <c r="B282" s="106"/>
      <c r="C282" s="107"/>
      <c r="D282" s="58">
        <v>7</v>
      </c>
      <c r="E282" s="58">
        <v>11</v>
      </c>
      <c r="F282" s="81">
        <v>0.75</v>
      </c>
      <c r="G282" s="81">
        <v>1.18</v>
      </c>
      <c r="H282" s="62">
        <f t="shared" si="9"/>
        <v>0.5714285714285714</v>
      </c>
      <c r="I282" s="62">
        <f t="shared" si="10"/>
        <v>0.57333333333333325</v>
      </c>
    </row>
    <row r="283" spans="1:9" ht="15.75" x14ac:dyDescent="0.2">
      <c r="A283" s="139" t="s">
        <v>306</v>
      </c>
      <c r="B283" s="108"/>
      <c r="C283" s="109"/>
      <c r="D283" s="60">
        <v>172</v>
      </c>
      <c r="E283" s="60">
        <v>202</v>
      </c>
      <c r="F283" s="82">
        <v>18.53</v>
      </c>
      <c r="G283" s="82">
        <v>21.76</v>
      </c>
      <c r="H283" s="63">
        <f t="shared" si="9"/>
        <v>0.17441860465116288</v>
      </c>
      <c r="I283" s="63">
        <f t="shared" si="10"/>
        <v>0.17431192660550465</v>
      </c>
    </row>
    <row r="284" spans="1:9" ht="15.75" x14ac:dyDescent="0.2">
      <c r="A284" s="138" t="s">
        <v>237</v>
      </c>
      <c r="B284" s="106"/>
      <c r="C284" s="107"/>
      <c r="D284" s="58">
        <v>784</v>
      </c>
      <c r="E284" s="58">
        <v>4476</v>
      </c>
      <c r="F284" s="81">
        <v>84.45</v>
      </c>
      <c r="G284" s="81">
        <v>482.14</v>
      </c>
      <c r="H284" s="62">
        <f t="shared" si="9"/>
        <v>4.7091836734693882</v>
      </c>
      <c r="I284" s="62">
        <f t="shared" si="10"/>
        <v>4.7091770278271161</v>
      </c>
    </row>
    <row r="285" spans="1:9" ht="15.75" x14ac:dyDescent="0.2">
      <c r="A285" s="139" t="s">
        <v>321</v>
      </c>
      <c r="B285" s="108"/>
      <c r="C285" s="109"/>
      <c r="D285" s="60">
        <v>50</v>
      </c>
      <c r="E285" s="60">
        <v>262</v>
      </c>
      <c r="F285" s="82">
        <v>5.39</v>
      </c>
      <c r="G285" s="82">
        <v>28.22</v>
      </c>
      <c r="H285" s="63">
        <f t="shared" si="9"/>
        <v>4.24</v>
      </c>
      <c r="I285" s="63">
        <f t="shared" si="10"/>
        <v>4.2356215213358075</v>
      </c>
    </row>
    <row r="286" spans="1:9" ht="15.75" x14ac:dyDescent="0.2">
      <c r="A286" s="138" t="s">
        <v>307</v>
      </c>
      <c r="B286" s="106"/>
      <c r="C286" s="107"/>
      <c r="D286" s="58">
        <v>49</v>
      </c>
      <c r="E286" s="58">
        <v>255</v>
      </c>
      <c r="F286" s="81">
        <v>5.28</v>
      </c>
      <c r="G286" s="81">
        <v>27.47</v>
      </c>
      <c r="H286" s="62">
        <f t="shared" si="9"/>
        <v>4.204081632653061</v>
      </c>
      <c r="I286" s="62">
        <f t="shared" si="10"/>
        <v>4.2026515151515147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</v>
      </c>
      <c r="E288" s="58">
        <v>2</v>
      </c>
      <c r="F288" s="81">
        <v>0.11</v>
      </c>
      <c r="G288" s="81">
        <v>0.22</v>
      </c>
      <c r="H288" s="62">
        <f t="shared" si="9"/>
        <v>1</v>
      </c>
      <c r="I288" s="62">
        <f t="shared" si="10"/>
        <v>1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86</v>
      </c>
      <c r="E290" s="58">
        <v>453</v>
      </c>
      <c r="F290" s="81">
        <v>9.26</v>
      </c>
      <c r="G290" s="81">
        <v>48.8</v>
      </c>
      <c r="H290" s="62">
        <f t="shared" si="9"/>
        <v>4.2674418604651159</v>
      </c>
      <c r="I290" s="62">
        <f t="shared" si="10"/>
        <v>4.2699784017278617</v>
      </c>
    </row>
    <row r="291" spans="1:9" ht="15.75" x14ac:dyDescent="0.2">
      <c r="A291" s="139" t="s">
        <v>216</v>
      </c>
      <c r="B291" s="108"/>
      <c r="C291" s="109"/>
      <c r="D291" s="60">
        <v>516</v>
      </c>
      <c r="E291" s="60">
        <v>3255</v>
      </c>
      <c r="F291" s="82">
        <v>55.58</v>
      </c>
      <c r="G291" s="82">
        <v>350.62</v>
      </c>
      <c r="H291" s="63">
        <f t="shared" si="9"/>
        <v>5.308139534883721</v>
      </c>
      <c r="I291" s="63">
        <f t="shared" si="10"/>
        <v>5.308384310903203</v>
      </c>
    </row>
    <row r="292" spans="1:9" ht="15.75" x14ac:dyDescent="0.2">
      <c r="A292" s="138" t="s">
        <v>311</v>
      </c>
      <c r="B292" s="106"/>
      <c r="C292" s="107"/>
      <c r="D292" s="58">
        <v>3</v>
      </c>
      <c r="E292" s="58">
        <v>17</v>
      </c>
      <c r="F292" s="81">
        <v>0.32</v>
      </c>
      <c r="G292" s="81">
        <v>1.83</v>
      </c>
      <c r="H292" s="62">
        <f t="shared" si="9"/>
        <v>4.666666666666667</v>
      </c>
      <c r="I292" s="62">
        <f t="shared" si="10"/>
        <v>4.71875</v>
      </c>
    </row>
    <row r="293" spans="1:9" ht="15.75" x14ac:dyDescent="0.2">
      <c r="A293" s="139" t="s">
        <v>312</v>
      </c>
      <c r="B293" s="108"/>
      <c r="C293" s="109"/>
      <c r="D293" s="60">
        <v>22</v>
      </c>
      <c r="E293" s="60">
        <v>131</v>
      </c>
      <c r="F293" s="82">
        <v>2.37</v>
      </c>
      <c r="G293" s="82">
        <v>14.11</v>
      </c>
      <c r="H293" s="63">
        <f t="shared" si="9"/>
        <v>4.9545454545454541</v>
      </c>
      <c r="I293" s="63">
        <f t="shared" si="10"/>
        <v>4.9535864978902948</v>
      </c>
    </row>
    <row r="294" spans="1:9" ht="15.75" x14ac:dyDescent="0.2">
      <c r="A294" s="138" t="s">
        <v>313</v>
      </c>
      <c r="B294" s="106"/>
      <c r="C294" s="107"/>
      <c r="D294" s="58">
        <v>4</v>
      </c>
      <c r="E294" s="58">
        <v>2</v>
      </c>
      <c r="F294" s="81">
        <v>0.43</v>
      </c>
      <c r="G294" s="81">
        <v>0.22</v>
      </c>
      <c r="H294" s="62">
        <f t="shared" si="9"/>
        <v>-0.5</v>
      </c>
      <c r="I294" s="62">
        <f t="shared" si="10"/>
        <v>-0.48837209302325579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3</v>
      </c>
      <c r="E296" s="58">
        <v>49</v>
      </c>
      <c r="F296" s="81">
        <v>0.32</v>
      </c>
      <c r="G296" s="81">
        <v>5.28</v>
      </c>
      <c r="H296" s="62">
        <f t="shared" si="9"/>
        <v>15.333333333333332</v>
      </c>
      <c r="I296" s="62">
        <f t="shared" si="10"/>
        <v>15.5</v>
      </c>
    </row>
    <row r="297" spans="1:9" ht="15.75" x14ac:dyDescent="0.2">
      <c r="A297" s="139" t="s">
        <v>316</v>
      </c>
      <c r="B297" s="108"/>
      <c r="C297" s="109"/>
      <c r="D297" s="60">
        <v>42</v>
      </c>
      <c r="E297" s="60">
        <v>278</v>
      </c>
      <c r="F297" s="82">
        <v>4.5199999999999996</v>
      </c>
      <c r="G297" s="82">
        <v>29.95</v>
      </c>
      <c r="H297" s="63">
        <f t="shared" si="9"/>
        <v>5.6190476190476186</v>
      </c>
      <c r="I297" s="63">
        <f t="shared" si="10"/>
        <v>5.6261061946902657</v>
      </c>
    </row>
    <row r="298" spans="1:9" ht="15.75" x14ac:dyDescent="0.2">
      <c r="A298" s="138" t="s">
        <v>317</v>
      </c>
      <c r="B298" s="106"/>
      <c r="C298" s="107"/>
      <c r="D298" s="58">
        <v>145</v>
      </c>
      <c r="E298" s="58">
        <v>226</v>
      </c>
      <c r="F298" s="81">
        <v>15.62</v>
      </c>
      <c r="G298" s="81">
        <v>24.34</v>
      </c>
      <c r="H298" s="62">
        <f t="shared" si="9"/>
        <v>0.55862068965517242</v>
      </c>
      <c r="I298" s="62">
        <f t="shared" si="10"/>
        <v>0.55825864276568504</v>
      </c>
    </row>
    <row r="299" spans="1:9" ht="15.75" x14ac:dyDescent="0.2">
      <c r="A299" s="139" t="s">
        <v>318</v>
      </c>
      <c r="B299" s="108"/>
      <c r="C299" s="109"/>
      <c r="D299" s="60">
        <v>193</v>
      </c>
      <c r="E299" s="60">
        <v>1284</v>
      </c>
      <c r="F299" s="82">
        <v>20.79</v>
      </c>
      <c r="G299" s="82">
        <v>138.31</v>
      </c>
      <c r="H299" s="63">
        <f t="shared" si="9"/>
        <v>5.6528497409326421</v>
      </c>
      <c r="I299" s="63">
        <f t="shared" si="10"/>
        <v>5.6527176527176533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54386</v>
      </c>
      <c r="C384" s="166">
        <f>B384/B$403</f>
        <v>0.12103637367137288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96570</v>
      </c>
      <c r="C385" s="166">
        <f>B385/B$403</f>
        <v>0.21491712215357772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275099</v>
      </c>
      <c r="C386" s="166">
        <f>B386/B$403</f>
        <v>0.61223449712464617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11193</v>
      </c>
      <c r="C387" s="166">
        <f>B387/B$403</f>
        <v>2.4910089554364662E-2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209</v>
      </c>
      <c r="C388" s="166">
        <f>B388/B$403</f>
        <v>4.6513077073726564E-4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70587</v>
      </c>
      <c r="E389" s="166">
        <f>D389/D$403</f>
        <v>0.15816184774230554</v>
      </c>
      <c r="F389" s="165">
        <v>66415</v>
      </c>
      <c r="G389" s="166">
        <f>F389/F$403</f>
        <v>0.14911248714644298</v>
      </c>
      <c r="H389" s="165">
        <v>21558</v>
      </c>
      <c r="I389" s="166">
        <f t="shared" ref="I389:I396" si="11">H389/H$403</f>
        <v>5.2746962364144397E-2</v>
      </c>
    </row>
    <row r="390" spans="1:9" ht="15.75" x14ac:dyDescent="0.25">
      <c r="A390" s="161" t="s">
        <v>345</v>
      </c>
      <c r="B390" s="167"/>
      <c r="C390" s="167"/>
      <c r="D390" s="165">
        <v>119246</v>
      </c>
      <c r="E390" s="166">
        <f t="shared" ref="E390:E397" si="12">D390/D$403</f>
        <v>0.26719038485668706</v>
      </c>
      <c r="F390" s="165">
        <v>124301</v>
      </c>
      <c r="G390" s="166">
        <f t="shared" ref="G390:G397" si="13">F390/F$403</f>
        <v>0.27907598079936774</v>
      </c>
      <c r="H390" s="165">
        <v>105638</v>
      </c>
      <c r="I390" s="166">
        <f t="shared" si="11"/>
        <v>0.25846941322123973</v>
      </c>
    </row>
    <row r="391" spans="1:9" ht="15.75" x14ac:dyDescent="0.25">
      <c r="A391" s="161" t="s">
        <v>346</v>
      </c>
      <c r="B391" s="167"/>
      <c r="C391" s="167"/>
      <c r="D391" s="165">
        <v>9511</v>
      </c>
      <c r="E391" s="166">
        <f t="shared" si="12"/>
        <v>2.1310968505207306E-2</v>
      </c>
      <c r="F391" s="165">
        <v>9982</v>
      </c>
      <c r="G391" s="166">
        <f t="shared" si="13"/>
        <v>2.2411215037202347E-2</v>
      </c>
      <c r="H391" s="165">
        <v>4597</v>
      </c>
      <c r="I391" s="166">
        <f t="shared" si="11"/>
        <v>1.1247693941366165E-2</v>
      </c>
    </row>
    <row r="392" spans="1:9" ht="15.75" x14ac:dyDescent="0.25">
      <c r="A392" s="161" t="s">
        <v>347</v>
      </c>
      <c r="B392" s="167"/>
      <c r="C392" s="167"/>
      <c r="D392" s="165">
        <v>8846</v>
      </c>
      <c r="E392" s="166">
        <f t="shared" si="12"/>
        <v>1.982092602219155E-2</v>
      </c>
      <c r="F392" s="165">
        <v>8693</v>
      </c>
      <c r="G392" s="166">
        <f t="shared" si="13"/>
        <v>1.9517200192185936E-2</v>
      </c>
      <c r="H392" s="165">
        <v>5455</v>
      </c>
      <c r="I392" s="166">
        <f t="shared" si="11"/>
        <v>1.3347002490787999E-2</v>
      </c>
    </row>
    <row r="393" spans="1:9" ht="15.75" x14ac:dyDescent="0.25">
      <c r="A393" s="161" t="s">
        <v>348</v>
      </c>
      <c r="B393" s="167"/>
      <c r="C393" s="167"/>
      <c r="D393" s="165">
        <v>16881</v>
      </c>
      <c r="E393" s="166">
        <f t="shared" si="12"/>
        <v>3.7824672414720276E-2</v>
      </c>
      <c r="F393" s="165">
        <v>16660</v>
      </c>
      <c r="G393" s="166">
        <f t="shared" si="13"/>
        <v>3.7404412193928184E-2</v>
      </c>
      <c r="H393" s="165">
        <v>7302</v>
      </c>
      <c r="I393" s="166">
        <f t="shared" si="11"/>
        <v>1.7866143389135468E-2</v>
      </c>
    </row>
    <row r="394" spans="1:9" ht="15.75" x14ac:dyDescent="0.25">
      <c r="A394" s="161" t="s">
        <v>349</v>
      </c>
      <c r="B394" s="167"/>
      <c r="C394" s="167"/>
      <c r="D394" s="165">
        <v>8674</v>
      </c>
      <c r="E394" s="166">
        <f t="shared" si="12"/>
        <v>1.9435531575456647E-2</v>
      </c>
      <c r="F394" s="165">
        <v>8689</v>
      </c>
      <c r="G394" s="166">
        <f t="shared" si="13"/>
        <v>1.950821954099892E-2</v>
      </c>
      <c r="H394" s="165">
        <v>77447</v>
      </c>
      <c r="I394" s="166">
        <f t="shared" si="11"/>
        <v>0.18949318091733422</v>
      </c>
    </row>
    <row r="395" spans="1:9" ht="15.75" x14ac:dyDescent="0.25">
      <c r="A395" s="161" t="s">
        <v>350</v>
      </c>
      <c r="B395" s="167"/>
      <c r="C395" s="167"/>
      <c r="D395" s="165">
        <v>178850</v>
      </c>
      <c r="E395" s="166">
        <f t="shared" si="12"/>
        <v>0.40074300464265866</v>
      </c>
      <c r="F395" s="165">
        <v>177207</v>
      </c>
      <c r="G395" s="166">
        <f t="shared" si="13"/>
        <v>0.39785856372445566</v>
      </c>
      <c r="H395" s="165">
        <v>165678</v>
      </c>
      <c r="I395" s="166">
        <f t="shared" si="11"/>
        <v>0.40537207674954612</v>
      </c>
    </row>
    <row r="396" spans="1:9" ht="15.75" x14ac:dyDescent="0.25">
      <c r="A396" s="161" t="s">
        <v>351</v>
      </c>
      <c r="B396" s="167"/>
      <c r="C396" s="167"/>
      <c r="D396" s="165">
        <v>9211</v>
      </c>
      <c r="E396" s="166">
        <f t="shared" si="12"/>
        <v>2.0638768888809222E-2</v>
      </c>
      <c r="F396" s="165">
        <v>8988</v>
      </c>
      <c r="G396" s="166">
        <f t="shared" si="13"/>
        <v>2.017952321722848E-2</v>
      </c>
      <c r="H396" s="165">
        <v>3372</v>
      </c>
      <c r="I396" s="166">
        <f t="shared" si="11"/>
        <v>8.2504294040214726E-3</v>
      </c>
    </row>
    <row r="397" spans="1:9" ht="15.75" x14ac:dyDescent="0.25">
      <c r="A397" s="161" t="s">
        <v>352</v>
      </c>
      <c r="B397" s="167"/>
      <c r="C397" s="167"/>
      <c r="D397" s="165">
        <v>8660</v>
      </c>
      <c r="E397" s="166">
        <f t="shared" si="12"/>
        <v>1.9404162260024737E-2</v>
      </c>
      <c r="F397" s="165">
        <v>9125</v>
      </c>
      <c r="G397" s="166">
        <f t="shared" si="13"/>
        <v>2.0487110520383833E-2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4745</v>
      </c>
      <c r="I398" s="166">
        <f>H398/H$403</f>
        <v>1.1609812432408627E-2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2284</v>
      </c>
      <c r="I399" s="166">
        <f>H399/H$403</f>
        <v>5.5883691455471656E-3</v>
      </c>
    </row>
    <row r="400" spans="1:9" x14ac:dyDescent="0.2">
      <c r="A400" s="163" t="s">
        <v>53</v>
      </c>
      <c r="B400" s="167"/>
      <c r="C400" s="167"/>
      <c r="D400" s="165">
        <v>0</v>
      </c>
      <c r="E400" s="166">
        <f>D400/D$403</f>
        <v>0</v>
      </c>
      <c r="F400" s="165">
        <v>0</v>
      </c>
      <c r="G400" s="166">
        <f>F400/F$403</f>
        <v>0</v>
      </c>
      <c r="H400" s="165">
        <v>0</v>
      </c>
      <c r="I400" s="166">
        <f>H400/H$403</f>
        <v>0</v>
      </c>
    </row>
    <row r="401" spans="1:9" x14ac:dyDescent="0.2">
      <c r="A401" s="163" t="s">
        <v>355</v>
      </c>
      <c r="B401" s="165">
        <v>146</v>
      </c>
      <c r="C401" s="166">
        <f>B401/B$403</f>
        <v>3.2492388769206115E-4</v>
      </c>
      <c r="D401" s="165">
        <v>156</v>
      </c>
      <c r="E401" s="166">
        <f>D401/D$403</f>
        <v>3.4954380052700451E-4</v>
      </c>
      <c r="F401" s="165">
        <v>129</v>
      </c>
      <c r="G401" s="166">
        <f>F401/F$403</f>
        <v>2.8962600078131666E-4</v>
      </c>
      <c r="H401" s="165">
        <v>130</v>
      </c>
      <c r="I401" s="166">
        <f>H401/H$403</f>
        <v>3.1807705294270209E-4</v>
      </c>
    </row>
    <row r="402" spans="1:9" x14ac:dyDescent="0.2">
      <c r="A402" s="163" t="s">
        <v>356</v>
      </c>
      <c r="B402" s="165">
        <v>11733</v>
      </c>
      <c r="C402" s="166">
        <f>B402/B$403</f>
        <v>2.6111862837609273E-2</v>
      </c>
      <c r="D402" s="165">
        <v>15674</v>
      </c>
      <c r="E402" s="166">
        <f>D402/D$403</f>
        <v>3.5120189291411981E-2</v>
      </c>
      <c r="F402" s="165">
        <v>15213</v>
      </c>
      <c r="G402" s="166">
        <f>F402/F$403</f>
        <v>3.4155661627024575E-2</v>
      </c>
      <c r="H402" s="165">
        <v>10500</v>
      </c>
      <c r="I402" s="166">
        <f>H402/H$403</f>
        <v>2.5690838891525937E-2</v>
      </c>
    </row>
    <row r="403" spans="1:9" ht="15.75" x14ac:dyDescent="0.2">
      <c r="A403" s="140" t="s">
        <v>357</v>
      </c>
      <c r="B403" s="168">
        <f>SUM(B384:B388,B401:B402)</f>
        <v>449336</v>
      </c>
      <c r="C403" s="169">
        <f>SUM(C384:C388,C401:C402)</f>
        <v>1</v>
      </c>
      <c r="D403" s="168">
        <f>SUM(D389:D397,D400:D402)</f>
        <v>446296</v>
      </c>
      <c r="E403" s="169">
        <f>SUM(E389:E397,E400:E402)</f>
        <v>1</v>
      </c>
      <c r="F403" s="168">
        <f>SUM(F389:F397,F400:F402)</f>
        <v>445402</v>
      </c>
      <c r="G403" s="169">
        <f>SUM(G389:G397,G400:G402)</f>
        <v>0.99999999999999989</v>
      </c>
      <c r="H403" s="168">
        <f>SUM(H389:H396,H398:H402)</f>
        <v>408706</v>
      </c>
      <c r="I403" s="169">
        <f>SUM(I389:I396,I398:I402)</f>
        <v>1</v>
      </c>
    </row>
    <row r="404" spans="1:9" x14ac:dyDescent="0.2">
      <c r="A404" s="163" t="s">
        <v>358</v>
      </c>
      <c r="B404" s="165">
        <v>642056</v>
      </c>
      <c r="C404" s="170"/>
      <c r="D404" s="165">
        <v>642056</v>
      </c>
      <c r="E404" s="170"/>
      <c r="F404" s="165">
        <v>642056</v>
      </c>
      <c r="G404" s="170"/>
      <c r="H404" s="165">
        <v>648406</v>
      </c>
      <c r="I404" s="170"/>
    </row>
    <row r="405" spans="1:9" ht="15.75" x14ac:dyDescent="0.2">
      <c r="A405" s="140" t="s">
        <v>359</v>
      </c>
      <c r="B405" s="171">
        <f>B403/B404</f>
        <v>0.69983926635682869</v>
      </c>
      <c r="C405" s="169"/>
      <c r="D405" s="171">
        <f>D403/D404</f>
        <v>0.69510447686806132</v>
      </c>
      <c r="E405" s="169"/>
      <c r="F405" s="171">
        <f>F403/F404</f>
        <v>0.69371207495919363</v>
      </c>
      <c r="G405" s="169"/>
      <c r="H405" s="171">
        <f>H403/H404</f>
        <v>0.63032421044839193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107837</v>
      </c>
      <c r="D429" s="177">
        <f t="shared" ref="D429:D434" si="14">C429/$B$58</f>
        <v>0.11585920737806457</v>
      </c>
      <c r="E429" s="172">
        <v>52323</v>
      </c>
      <c r="F429" s="177">
        <f>E429/$C$58</f>
        <v>0.11488400279289131</v>
      </c>
      <c r="G429" s="172">
        <v>55514</v>
      </c>
      <c r="H429" s="177">
        <f>G429/$D$58</f>
        <v>0.11679363456388053</v>
      </c>
    </row>
    <row r="430" spans="1:8" x14ac:dyDescent="0.2">
      <c r="A430" s="258" t="s">
        <v>364</v>
      </c>
      <c r="B430" s="259"/>
      <c r="C430" s="165">
        <v>101007</v>
      </c>
      <c r="D430" s="178">
        <f t="shared" si="14"/>
        <v>0.10852111019071532</v>
      </c>
      <c r="E430" s="165">
        <v>48567</v>
      </c>
      <c r="F430" s="178">
        <f t="shared" ref="F430:F441" si="15">E430/$C$58</f>
        <v>0.10663706904501562</v>
      </c>
      <c r="G430" s="165">
        <v>52440</v>
      </c>
      <c r="H430" s="178">
        <f t="shared" ref="H430:H441" si="16">G430/$D$58</f>
        <v>0.11032637166354244</v>
      </c>
    </row>
    <row r="431" spans="1:8" x14ac:dyDescent="0.2">
      <c r="A431" s="258" t="s">
        <v>365</v>
      </c>
      <c r="B431" s="259"/>
      <c r="C431" s="165">
        <v>6830</v>
      </c>
      <c r="D431" s="178">
        <f t="shared" si="14"/>
        <v>7.338097187349249E-3</v>
      </c>
      <c r="E431" s="165">
        <v>3756</v>
      </c>
      <c r="F431" s="178">
        <f t="shared" si="15"/>
        <v>8.2469337478756899E-3</v>
      </c>
      <c r="G431" s="165">
        <v>3074</v>
      </c>
      <c r="H431" s="178">
        <f t="shared" si="16"/>
        <v>6.4672629003380902E-3</v>
      </c>
    </row>
    <row r="432" spans="1:8" ht="15.75" x14ac:dyDescent="0.25">
      <c r="A432" s="256" t="s">
        <v>366</v>
      </c>
      <c r="B432" s="257"/>
      <c r="C432" s="172">
        <v>2594</v>
      </c>
      <c r="D432" s="177">
        <f t="shared" si="14"/>
        <v>2.7869727824281045E-3</v>
      </c>
      <c r="E432" s="172">
        <v>1529</v>
      </c>
      <c r="F432" s="177">
        <f t="shared" si="15"/>
        <v>3.3571783015180858E-3</v>
      </c>
      <c r="G432" s="172">
        <v>1065</v>
      </c>
      <c r="H432" s="177">
        <f t="shared" si="16"/>
        <v>2.2406099508328128E-3</v>
      </c>
    </row>
    <row r="433" spans="1:8" x14ac:dyDescent="0.2">
      <c r="A433" s="258" t="s">
        <v>364</v>
      </c>
      <c r="B433" s="259"/>
      <c r="C433" s="165">
        <v>126</v>
      </c>
      <c r="D433" s="178">
        <f t="shared" si="14"/>
        <v>1.3537338881493491E-4</v>
      </c>
      <c r="E433" s="165">
        <v>81</v>
      </c>
      <c r="F433" s="178">
        <f t="shared" si="15"/>
        <v>1.7784921021776648E-4</v>
      </c>
      <c r="G433" s="165">
        <v>45</v>
      </c>
      <c r="H433" s="178">
        <f t="shared" si="16"/>
        <v>9.4673659894344199E-5</v>
      </c>
    </row>
    <row r="434" spans="1:8" x14ac:dyDescent="0.2">
      <c r="A434" s="258" t="s">
        <v>365</v>
      </c>
      <c r="B434" s="259"/>
      <c r="C434" s="165">
        <v>2468</v>
      </c>
      <c r="D434" s="178">
        <f t="shared" si="14"/>
        <v>2.6515993936131695E-3</v>
      </c>
      <c r="E434" s="165">
        <v>1448</v>
      </c>
      <c r="F434" s="178">
        <f t="shared" si="15"/>
        <v>3.1793290913003191E-3</v>
      </c>
      <c r="G434" s="165">
        <v>1020</v>
      </c>
      <c r="H434" s="178">
        <f t="shared" si="16"/>
        <v>2.1459362909384684E-3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990</v>
      </c>
      <c r="D436" s="177">
        <f t="shared" ref="D436:D441" si="17">C436/$B$58</f>
        <v>1.0636480549744887E-3</v>
      </c>
      <c r="E436" s="172">
        <v>448</v>
      </c>
      <c r="F436" s="177">
        <f t="shared" si="15"/>
        <v>9.8365982935258488E-4</v>
      </c>
      <c r="G436" s="172">
        <v>542</v>
      </c>
      <c r="H436" s="177">
        <f t="shared" si="16"/>
        <v>1.1402916369496567E-3</v>
      </c>
    </row>
    <row r="437" spans="1:8" x14ac:dyDescent="0.2">
      <c r="A437" s="258" t="s">
        <v>364</v>
      </c>
      <c r="B437" s="259"/>
      <c r="C437" s="165">
        <v>942</v>
      </c>
      <c r="D437" s="178">
        <f t="shared" si="17"/>
        <v>1.0120772401878467E-3</v>
      </c>
      <c r="E437" s="165">
        <v>422</v>
      </c>
      <c r="F437" s="178">
        <f t="shared" si="15"/>
        <v>9.2657242854194387E-4</v>
      </c>
      <c r="G437" s="165">
        <v>520</v>
      </c>
      <c r="H437" s="178">
        <f t="shared" si="16"/>
        <v>1.0940067365568663E-3</v>
      </c>
    </row>
    <row r="438" spans="1:8" x14ac:dyDescent="0.2">
      <c r="A438" s="258" t="s">
        <v>365</v>
      </c>
      <c r="B438" s="259"/>
      <c r="C438" s="165">
        <v>48</v>
      </c>
      <c r="D438" s="178">
        <f t="shared" si="17"/>
        <v>5.1570814786641872E-5</v>
      </c>
      <c r="E438" s="165">
        <v>26</v>
      </c>
      <c r="F438" s="178">
        <f t="shared" si="15"/>
        <v>5.708740081064109E-5</v>
      </c>
      <c r="G438" s="165">
        <v>22</v>
      </c>
      <c r="H438" s="178">
        <f t="shared" si="16"/>
        <v>4.6284900392790497E-5</v>
      </c>
    </row>
    <row r="439" spans="1:8" ht="15.75" x14ac:dyDescent="0.25">
      <c r="A439" s="256" t="s">
        <v>366</v>
      </c>
      <c r="B439" s="257"/>
      <c r="C439" s="172">
        <v>4</v>
      </c>
      <c r="D439" s="177">
        <f t="shared" si="17"/>
        <v>4.2975678988868227E-6</v>
      </c>
      <c r="E439" s="172">
        <v>2</v>
      </c>
      <c r="F439" s="177">
        <f t="shared" si="15"/>
        <v>4.3913385238954687E-6</v>
      </c>
      <c r="G439" s="172">
        <v>2</v>
      </c>
      <c r="H439" s="177">
        <f t="shared" si="16"/>
        <v>4.2077182175264088E-6</v>
      </c>
    </row>
    <row r="440" spans="1:8" x14ac:dyDescent="0.2">
      <c r="A440" s="258" t="s">
        <v>364</v>
      </c>
      <c r="B440" s="259"/>
      <c r="C440" s="175">
        <v>2</v>
      </c>
      <c r="D440" s="178">
        <f t="shared" si="17"/>
        <v>2.1487839494434114E-6</v>
      </c>
      <c r="E440" s="175">
        <v>1</v>
      </c>
      <c r="F440" s="178">
        <f t="shared" si="15"/>
        <v>2.1956692619477344E-6</v>
      </c>
      <c r="G440" s="175">
        <v>1</v>
      </c>
      <c r="H440" s="178">
        <f t="shared" si="16"/>
        <v>2.1038591087632044E-6</v>
      </c>
    </row>
    <row r="441" spans="1:8" x14ac:dyDescent="0.2">
      <c r="A441" s="258" t="s">
        <v>365</v>
      </c>
      <c r="B441" s="259"/>
      <c r="C441" s="165">
        <v>2</v>
      </c>
      <c r="D441" s="178">
        <f t="shared" si="17"/>
        <v>2.1487839494434114E-6</v>
      </c>
      <c r="E441" s="165">
        <v>1</v>
      </c>
      <c r="F441" s="178">
        <f t="shared" si="15"/>
        <v>2.1956692619477344E-6</v>
      </c>
      <c r="G441" s="165">
        <v>1</v>
      </c>
      <c r="H441" s="178">
        <f t="shared" si="16"/>
        <v>2.1038591087632044E-6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87</v>
      </c>
      <c r="D467" s="60">
        <v>87</v>
      </c>
      <c r="E467" s="60">
        <v>87</v>
      </c>
      <c r="F467" s="60">
        <v>87</v>
      </c>
      <c r="G467" s="60">
        <v>87</v>
      </c>
      <c r="H467" s="60">
        <v>87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410</v>
      </c>
      <c r="D469" s="60">
        <v>412</v>
      </c>
      <c r="E469" s="60">
        <v>414</v>
      </c>
      <c r="F469" s="60">
        <v>411</v>
      </c>
      <c r="G469" s="60">
        <v>410</v>
      </c>
      <c r="H469" s="60">
        <v>415</v>
      </c>
    </row>
    <row r="470" spans="1:8" x14ac:dyDescent="0.2">
      <c r="A470" s="138" t="s">
        <v>441</v>
      </c>
      <c r="B470" s="106"/>
      <c r="C470" s="58">
        <v>73</v>
      </c>
      <c r="D470" s="58">
        <v>73</v>
      </c>
      <c r="E470" s="58">
        <v>73</v>
      </c>
      <c r="F470" s="58">
        <v>75</v>
      </c>
      <c r="G470" s="58">
        <v>75</v>
      </c>
      <c r="H470" s="58">
        <v>76</v>
      </c>
    </row>
    <row r="471" spans="1:8" x14ac:dyDescent="0.2">
      <c r="A471" s="139" t="s">
        <v>442</v>
      </c>
      <c r="B471" s="108"/>
      <c r="C471" s="60">
        <v>6</v>
      </c>
      <c r="D471" s="60">
        <v>6</v>
      </c>
      <c r="E471" s="60">
        <v>6</v>
      </c>
      <c r="F471" s="60">
        <v>6</v>
      </c>
      <c r="G471" s="60">
        <v>6</v>
      </c>
      <c r="H471" s="60">
        <v>6</v>
      </c>
    </row>
    <row r="472" spans="1:8" x14ac:dyDescent="0.2">
      <c r="A472" s="138" t="s">
        <v>443</v>
      </c>
      <c r="B472" s="106"/>
      <c r="C472" s="58">
        <v>331</v>
      </c>
      <c r="D472" s="58">
        <v>333</v>
      </c>
      <c r="E472" s="58">
        <v>335</v>
      </c>
      <c r="F472" s="58">
        <v>330</v>
      </c>
      <c r="G472" s="58">
        <v>329</v>
      </c>
      <c r="H472" s="58">
        <v>333</v>
      </c>
    </row>
    <row r="473" spans="1:8" x14ac:dyDescent="0.2">
      <c r="A473" s="139" t="s">
        <v>444</v>
      </c>
      <c r="B473" s="108"/>
      <c r="C473" s="60">
        <v>1347071</v>
      </c>
      <c r="D473" s="60">
        <v>1293672</v>
      </c>
      <c r="E473" s="60">
        <v>1415373</v>
      </c>
      <c r="F473" s="60">
        <v>1328416</v>
      </c>
      <c r="G473" s="60">
        <v>1331648</v>
      </c>
      <c r="H473" s="60">
        <v>1390457</v>
      </c>
    </row>
    <row r="474" spans="1:8" x14ac:dyDescent="0.2">
      <c r="A474" s="138" t="s">
        <v>445</v>
      </c>
      <c r="B474" s="106"/>
      <c r="C474" s="58">
        <v>0</v>
      </c>
      <c r="D474" s="58">
        <v>6014</v>
      </c>
      <c r="E474" s="58">
        <v>6068</v>
      </c>
      <c r="F474" s="58">
        <v>6199</v>
      </c>
      <c r="G474" s="58">
        <v>6418</v>
      </c>
      <c r="H474" s="58">
        <v>6317</v>
      </c>
    </row>
    <row r="475" spans="1:8" x14ac:dyDescent="0.2">
      <c r="A475" s="139" t="s">
        <v>446</v>
      </c>
      <c r="B475" s="108"/>
      <c r="C475" s="60">
        <v>4193</v>
      </c>
      <c r="D475" s="60">
        <v>4242</v>
      </c>
      <c r="E475" s="60">
        <v>4300</v>
      </c>
      <c r="F475" s="60">
        <v>4377</v>
      </c>
      <c r="G475" s="60">
        <v>4489</v>
      </c>
      <c r="H475" s="60">
        <v>4551</v>
      </c>
    </row>
    <row r="476" spans="1:8" x14ac:dyDescent="0.2">
      <c r="A476" s="138" t="s">
        <v>447</v>
      </c>
      <c r="B476" s="106"/>
      <c r="C476" s="58">
        <v>1047846</v>
      </c>
      <c r="D476" s="58">
        <v>1010812</v>
      </c>
      <c r="E476" s="58">
        <v>1074675</v>
      </c>
      <c r="F476" s="58">
        <v>1047318</v>
      </c>
      <c r="G476" s="58">
        <v>1037403</v>
      </c>
      <c r="H476" s="58">
        <v>1096537</v>
      </c>
    </row>
    <row r="477" spans="1:8" x14ac:dyDescent="0.2">
      <c r="A477" s="139" t="s">
        <v>448</v>
      </c>
      <c r="B477" s="108"/>
      <c r="C477" s="60">
        <v>816621</v>
      </c>
      <c r="D477" s="60">
        <v>0</v>
      </c>
      <c r="E477" s="60">
        <v>821774</v>
      </c>
      <c r="F477" s="60">
        <v>827037</v>
      </c>
      <c r="G477" s="60">
        <v>834123</v>
      </c>
      <c r="H477" s="60">
        <v>838461</v>
      </c>
    </row>
    <row r="478" spans="1:8" x14ac:dyDescent="0.2">
      <c r="A478" s="138" t="s">
        <v>449</v>
      </c>
      <c r="B478" s="106"/>
      <c r="C478" s="58">
        <v>816621</v>
      </c>
      <c r="D478" s="58">
        <v>0</v>
      </c>
      <c r="E478" s="58">
        <v>821774</v>
      </c>
      <c r="F478" s="58">
        <v>827037</v>
      </c>
      <c r="G478" s="58">
        <v>834123</v>
      </c>
      <c r="H478" s="58">
        <v>838461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158177</v>
      </c>
      <c r="D481" s="60">
        <v>0</v>
      </c>
      <c r="E481" s="60">
        <v>156527</v>
      </c>
      <c r="F481" s="60">
        <v>158452</v>
      </c>
      <c r="G481" s="60">
        <v>159743</v>
      </c>
      <c r="H481" s="60">
        <v>160537</v>
      </c>
    </row>
    <row r="482" spans="1:8" x14ac:dyDescent="0.2">
      <c r="A482" s="138" t="s">
        <v>453</v>
      </c>
      <c r="B482" s="106"/>
      <c r="C482" s="58">
        <v>155086</v>
      </c>
      <c r="D482" s="58">
        <v>0</v>
      </c>
      <c r="E482" s="58">
        <v>156527</v>
      </c>
      <c r="F482" s="58">
        <v>158452</v>
      </c>
      <c r="G482" s="58">
        <v>159743</v>
      </c>
      <c r="H482" s="58">
        <v>160537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3091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4.8780487804878092E-3</v>
      </c>
      <c r="D489" s="186">
        <f t="shared" si="19"/>
        <v>4.8543689320388328E-3</v>
      </c>
      <c r="E489" s="186">
        <f t="shared" si="19"/>
        <v>-7.2463768115942351E-3</v>
      </c>
      <c r="F489" s="186">
        <f t="shared" si="19"/>
        <v>-2.4330900243308973E-3</v>
      </c>
      <c r="G489" s="186">
        <f t="shared" si="19"/>
        <v>1.2195121951219523E-2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0</v>
      </c>
      <c r="E490" s="187">
        <f t="shared" si="19"/>
        <v>2.7397260273972712E-2</v>
      </c>
      <c r="F490" s="187">
        <f t="shared" si="19"/>
        <v>0</v>
      </c>
      <c r="G490" s="187">
        <f t="shared" si="19"/>
        <v>1.3333333333333419E-2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</v>
      </c>
      <c r="F491" s="186">
        <f t="shared" si="19"/>
        <v>0</v>
      </c>
      <c r="G491" s="186">
        <f t="shared" si="19"/>
        <v>0</v>
      </c>
    </row>
    <row r="492" spans="1:8" x14ac:dyDescent="0.2">
      <c r="A492" s="138" t="s">
        <v>443</v>
      </c>
      <c r="B492" s="106"/>
      <c r="C492" s="187">
        <f t="shared" si="19"/>
        <v>6.0422960725075026E-3</v>
      </c>
      <c r="D492" s="187">
        <f t="shared" si="19"/>
        <v>6.0060060060060927E-3</v>
      </c>
      <c r="E492" s="187">
        <f t="shared" si="19"/>
        <v>-1.4925373134328401E-2</v>
      </c>
      <c r="F492" s="187">
        <f t="shared" si="19"/>
        <v>-3.0303030303030498E-3</v>
      </c>
      <c r="G492" s="187">
        <f t="shared" si="19"/>
        <v>1.2158054711246091E-2</v>
      </c>
    </row>
    <row r="493" spans="1:8" x14ac:dyDescent="0.2">
      <c r="A493" s="139" t="s">
        <v>444</v>
      </c>
      <c r="B493" s="108"/>
      <c r="C493" s="186">
        <f t="shared" si="19"/>
        <v>-3.9640820713978675E-2</v>
      </c>
      <c r="D493" s="186">
        <f t="shared" si="19"/>
        <v>9.4074077509600507E-2</v>
      </c>
      <c r="E493" s="186">
        <f t="shared" si="19"/>
        <v>-6.1437515057868097E-2</v>
      </c>
      <c r="F493" s="186">
        <f t="shared" si="19"/>
        <v>2.4329728037000287E-3</v>
      </c>
      <c r="G493" s="186">
        <f t="shared" si="19"/>
        <v>4.4162571490363733E-2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8.9790488859329276E-3</v>
      </c>
      <c r="E494" s="187">
        <f t="shared" si="19"/>
        <v>2.1588661832564249E-2</v>
      </c>
      <c r="F494" s="187">
        <f t="shared" si="19"/>
        <v>3.5328278754637843E-2</v>
      </c>
      <c r="G494" s="187">
        <f t="shared" si="19"/>
        <v>-1.5736989716422567E-2</v>
      </c>
    </row>
    <row r="495" spans="1:8" x14ac:dyDescent="0.2">
      <c r="A495" s="139" t="s">
        <v>446</v>
      </c>
      <c r="B495" s="108"/>
      <c r="C495" s="186">
        <f t="shared" si="19"/>
        <v>1.1686143572620988E-2</v>
      </c>
      <c r="D495" s="186">
        <f t="shared" si="19"/>
        <v>1.3672795851013664E-2</v>
      </c>
      <c r="E495" s="186">
        <f t="shared" si="19"/>
        <v>1.7906976744185954E-2</v>
      </c>
      <c r="F495" s="186">
        <f t="shared" si="19"/>
        <v>2.5588302490290094E-2</v>
      </c>
      <c r="G495" s="186">
        <f t="shared" si="19"/>
        <v>1.3811539318333788E-2</v>
      </c>
    </row>
    <row r="496" spans="1:8" x14ac:dyDescent="0.2">
      <c r="A496" s="138" t="s">
        <v>447</v>
      </c>
      <c r="B496" s="106"/>
      <c r="C496" s="187">
        <f t="shared" si="19"/>
        <v>-3.5342979789014795E-2</v>
      </c>
      <c r="D496" s="187">
        <f t="shared" si="19"/>
        <v>6.3179898932739231E-2</v>
      </c>
      <c r="E496" s="187">
        <f t="shared" si="19"/>
        <v>-2.5456068113615782E-2</v>
      </c>
      <c r="F496" s="187">
        <f t="shared" si="19"/>
        <v>-9.4670386644744031E-3</v>
      </c>
      <c r="G496" s="187">
        <f t="shared" si="19"/>
        <v>5.7001955845510377E-2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6.4044372297005214E-3</v>
      </c>
      <c r="F497" s="186">
        <f t="shared" si="19"/>
        <v>8.5679358964592112E-3</v>
      </c>
      <c r="G497" s="186">
        <f t="shared" si="19"/>
        <v>5.2006718433612598E-3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6.4044372297005214E-3</v>
      </c>
      <c r="F498" s="187">
        <f t="shared" si="19"/>
        <v>8.5679358964592112E-3</v>
      </c>
      <c r="G498" s="187">
        <f t="shared" si="19"/>
        <v>5.2006718433612598E-3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1.2298197755019835E-2</v>
      </c>
      <c r="F501" s="186">
        <f t="shared" si="19"/>
        <v>8.1475778153636824E-3</v>
      </c>
      <c r="G501" s="186">
        <f t="shared" si="19"/>
        <v>4.9704838396673612E-3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1.2298197755019835E-2</v>
      </c>
      <c r="F502" s="187">
        <f t="shared" si="19"/>
        <v>8.1475778153636824E-3</v>
      </c>
      <c r="G502" s="187">
        <f t="shared" si="19"/>
        <v>4.9704838396673612E-3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23109753</v>
      </c>
      <c r="D508" s="205">
        <v>24619802</v>
      </c>
      <c r="E508" s="205">
        <v>24361676</v>
      </c>
      <c r="F508" s="205">
        <v>24274825</v>
      </c>
      <c r="G508" s="205">
        <v>25213285</v>
      </c>
      <c r="H508" s="205">
        <v>24676556</v>
      </c>
    </row>
    <row r="509" spans="1:9" x14ac:dyDescent="0.2">
      <c r="A509" s="208" t="s">
        <v>458</v>
      </c>
      <c r="B509" s="273"/>
      <c r="C509" s="206">
        <v>13517332</v>
      </c>
      <c r="D509" s="206">
        <v>14789238</v>
      </c>
      <c r="E509" s="206">
        <v>14105256</v>
      </c>
      <c r="F509" s="206">
        <v>13979651</v>
      </c>
      <c r="G509" s="206">
        <v>14847292</v>
      </c>
      <c r="H509" s="206">
        <v>14372376</v>
      </c>
    </row>
    <row r="510" spans="1:9" x14ac:dyDescent="0.2">
      <c r="A510" s="208" t="s">
        <v>459</v>
      </c>
      <c r="B510" s="273"/>
      <c r="C510" s="206">
        <v>4029492</v>
      </c>
      <c r="D510" s="206">
        <v>4117800</v>
      </c>
      <c r="E510" s="206">
        <v>4007093</v>
      </c>
      <c r="F510" s="206">
        <v>4039800</v>
      </c>
      <c r="G510" s="206">
        <v>4178848</v>
      </c>
      <c r="H510" s="206">
        <v>4010553</v>
      </c>
    </row>
    <row r="511" spans="1:9" x14ac:dyDescent="0.2">
      <c r="A511" s="208" t="s">
        <v>460</v>
      </c>
      <c r="B511" s="273"/>
      <c r="C511" s="206">
        <v>5562929</v>
      </c>
      <c r="D511" s="206">
        <v>5712764</v>
      </c>
      <c r="E511" s="206">
        <v>6249327</v>
      </c>
      <c r="F511" s="206">
        <v>6255374</v>
      </c>
      <c r="G511" s="206">
        <v>6187145</v>
      </c>
      <c r="H511" s="206">
        <v>6293627</v>
      </c>
    </row>
    <row r="512" spans="1:9" ht="15.75" x14ac:dyDescent="0.25">
      <c r="A512" s="276" t="s">
        <v>461</v>
      </c>
      <c r="B512" s="257"/>
      <c r="C512" s="205">
        <v>23084296</v>
      </c>
      <c r="D512" s="205">
        <v>24594506</v>
      </c>
      <c r="E512" s="205">
        <v>24337987</v>
      </c>
      <c r="F512" s="205">
        <v>24249493</v>
      </c>
      <c r="G512" s="205">
        <v>25187016</v>
      </c>
      <c r="H512" s="205">
        <v>24650420</v>
      </c>
    </row>
    <row r="513" spans="1:8" x14ac:dyDescent="0.2">
      <c r="A513" s="208" t="s">
        <v>458</v>
      </c>
      <c r="B513" s="273"/>
      <c r="C513" s="206">
        <v>13502488</v>
      </c>
      <c r="D513" s="206">
        <v>14774757</v>
      </c>
      <c r="E513" s="206">
        <v>14092326</v>
      </c>
      <c r="F513" s="206">
        <v>13965337</v>
      </c>
      <c r="G513" s="206">
        <v>14831927</v>
      </c>
      <c r="H513" s="206">
        <v>14357060</v>
      </c>
    </row>
    <row r="514" spans="1:8" x14ac:dyDescent="0.2">
      <c r="A514" s="208" t="s">
        <v>459</v>
      </c>
      <c r="B514" s="273"/>
      <c r="C514" s="206">
        <v>4018879</v>
      </c>
      <c r="D514" s="206">
        <v>4106985</v>
      </c>
      <c r="E514" s="206">
        <v>3996334</v>
      </c>
      <c r="F514" s="206">
        <v>4028782</v>
      </c>
      <c r="G514" s="206">
        <v>4167944</v>
      </c>
      <c r="H514" s="206">
        <v>3999733</v>
      </c>
    </row>
    <row r="515" spans="1:8" x14ac:dyDescent="0.2">
      <c r="A515" s="208" t="s">
        <v>460</v>
      </c>
      <c r="B515" s="273"/>
      <c r="C515" s="206">
        <v>5562929</v>
      </c>
      <c r="D515" s="206">
        <v>5712764</v>
      </c>
      <c r="E515" s="206">
        <v>6249327</v>
      </c>
      <c r="F515" s="206">
        <v>6255374</v>
      </c>
      <c r="G515" s="206">
        <v>6187145</v>
      </c>
      <c r="H515" s="206">
        <v>6293627</v>
      </c>
    </row>
    <row r="516" spans="1:8" ht="15.75" x14ac:dyDescent="0.25">
      <c r="A516" s="276" t="s">
        <v>462</v>
      </c>
      <c r="B516" s="257"/>
      <c r="C516" s="205">
        <v>25457</v>
      </c>
      <c r="D516" s="205">
        <v>25296</v>
      </c>
      <c r="E516" s="205">
        <v>23689</v>
      </c>
      <c r="F516" s="205">
        <v>25332</v>
      </c>
      <c r="G516" s="205">
        <v>26269</v>
      </c>
      <c r="H516" s="205">
        <v>26136</v>
      </c>
    </row>
    <row r="517" spans="1:8" x14ac:dyDescent="0.2">
      <c r="A517" s="208" t="s">
        <v>458</v>
      </c>
      <c r="B517" s="273"/>
      <c r="C517" s="206">
        <v>14844</v>
      </c>
      <c r="D517" s="206">
        <v>14481</v>
      </c>
      <c r="E517" s="206">
        <v>12930</v>
      </c>
      <c r="F517" s="206">
        <v>14314</v>
      </c>
      <c r="G517" s="206">
        <v>15365</v>
      </c>
      <c r="H517" s="206">
        <v>15316</v>
      </c>
    </row>
    <row r="518" spans="1:8" x14ac:dyDescent="0.2">
      <c r="A518" s="208" t="s">
        <v>459</v>
      </c>
      <c r="B518" s="273"/>
      <c r="C518" s="206">
        <v>10613</v>
      </c>
      <c r="D518" s="206">
        <v>10815</v>
      </c>
      <c r="E518" s="206">
        <v>10759</v>
      </c>
      <c r="F518" s="206">
        <v>11018</v>
      </c>
      <c r="G518" s="206">
        <v>10904</v>
      </c>
      <c r="H518" s="206">
        <v>10820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26546</v>
      </c>
      <c r="D521" s="200">
        <v>26536</v>
      </c>
      <c r="E521" s="200">
        <v>28498</v>
      </c>
      <c r="F521" s="200">
        <v>27055</v>
      </c>
      <c r="G521" s="200">
        <v>27293</v>
      </c>
      <c r="H521" s="200">
        <v>27581</v>
      </c>
    </row>
    <row r="522" spans="1:8" x14ac:dyDescent="0.2">
      <c r="A522" s="208" t="s">
        <v>458</v>
      </c>
      <c r="B522" s="273"/>
      <c r="C522" s="201">
        <v>17421</v>
      </c>
      <c r="D522" s="201">
        <v>17404</v>
      </c>
      <c r="E522" s="201">
        <v>18917</v>
      </c>
      <c r="F522" s="201">
        <v>17774</v>
      </c>
      <c r="G522" s="201">
        <v>17981</v>
      </c>
      <c r="H522" s="201">
        <v>18117</v>
      </c>
    </row>
    <row r="523" spans="1:8" x14ac:dyDescent="0.2">
      <c r="A523" s="208" t="s">
        <v>459</v>
      </c>
      <c r="B523" s="273"/>
      <c r="C523" s="201">
        <v>3465</v>
      </c>
      <c r="D523" s="201">
        <v>3431</v>
      </c>
      <c r="E523" s="201">
        <v>3792</v>
      </c>
      <c r="F523" s="201">
        <v>3477</v>
      </c>
      <c r="G523" s="201">
        <v>3547</v>
      </c>
      <c r="H523" s="201">
        <v>3541</v>
      </c>
    </row>
    <row r="524" spans="1:8" x14ac:dyDescent="0.2">
      <c r="A524" s="208" t="s">
        <v>460</v>
      </c>
      <c r="B524" s="273"/>
      <c r="C524" s="201">
        <v>5660</v>
      </c>
      <c r="D524" s="201">
        <v>5701</v>
      </c>
      <c r="E524" s="201">
        <v>5789</v>
      </c>
      <c r="F524" s="201">
        <v>5804</v>
      </c>
      <c r="G524" s="201">
        <v>5765</v>
      </c>
      <c r="H524" s="201">
        <v>5923</v>
      </c>
    </row>
    <row r="525" spans="1:8" ht="15.75" x14ac:dyDescent="0.25">
      <c r="A525" s="276" t="s">
        <v>461</v>
      </c>
      <c r="B525" s="257"/>
      <c r="C525" s="200">
        <v>23268</v>
      </c>
      <c r="D525" s="200">
        <v>23283</v>
      </c>
      <c r="E525" s="200">
        <v>24892</v>
      </c>
      <c r="F525" s="200">
        <v>23761</v>
      </c>
      <c r="G525" s="200">
        <v>24003</v>
      </c>
      <c r="H525" s="200">
        <v>24275</v>
      </c>
    </row>
    <row r="526" spans="1:8" x14ac:dyDescent="0.2">
      <c r="A526" s="208" t="s">
        <v>458</v>
      </c>
      <c r="B526" s="273"/>
      <c r="C526" s="201">
        <v>15771</v>
      </c>
      <c r="D526" s="201">
        <v>15776</v>
      </c>
      <c r="E526" s="201">
        <v>17261</v>
      </c>
      <c r="F526" s="201">
        <v>16100</v>
      </c>
      <c r="G526" s="201">
        <v>16318</v>
      </c>
      <c r="H526" s="201">
        <v>16448</v>
      </c>
    </row>
    <row r="527" spans="1:8" x14ac:dyDescent="0.2">
      <c r="A527" s="208" t="s">
        <v>459</v>
      </c>
      <c r="B527" s="273"/>
      <c r="C527" s="201">
        <v>2395</v>
      </c>
      <c r="D527" s="201">
        <v>2383</v>
      </c>
      <c r="E527" s="201">
        <v>2430</v>
      </c>
      <c r="F527" s="201">
        <v>2421</v>
      </c>
      <c r="G527" s="201">
        <v>2467</v>
      </c>
      <c r="H527" s="201">
        <v>2448</v>
      </c>
    </row>
    <row r="528" spans="1:8" x14ac:dyDescent="0.2">
      <c r="A528" s="208" t="s">
        <v>460</v>
      </c>
      <c r="B528" s="273"/>
      <c r="C528" s="201">
        <v>5102</v>
      </c>
      <c r="D528" s="201">
        <v>5124</v>
      </c>
      <c r="E528" s="201">
        <v>5201</v>
      </c>
      <c r="F528" s="201">
        <v>5240</v>
      </c>
      <c r="G528" s="201">
        <v>5218</v>
      </c>
      <c r="H528" s="201">
        <v>5379</v>
      </c>
    </row>
    <row r="529" spans="1:8" ht="15.75" x14ac:dyDescent="0.25">
      <c r="A529" s="276" t="s">
        <v>462</v>
      </c>
      <c r="B529" s="257"/>
      <c r="C529" s="200">
        <v>3278</v>
      </c>
      <c r="D529" s="200">
        <v>3253</v>
      </c>
      <c r="E529" s="200">
        <v>3606</v>
      </c>
      <c r="F529" s="200">
        <v>3294</v>
      </c>
      <c r="G529" s="200">
        <v>3290</v>
      </c>
      <c r="H529" s="200">
        <v>3306</v>
      </c>
    </row>
    <row r="530" spans="1:8" x14ac:dyDescent="0.2">
      <c r="A530" s="208" t="s">
        <v>458</v>
      </c>
      <c r="B530" s="273"/>
      <c r="C530" s="201">
        <v>1650</v>
      </c>
      <c r="D530" s="201">
        <v>1628</v>
      </c>
      <c r="E530" s="201">
        <v>1656</v>
      </c>
      <c r="F530" s="201">
        <v>1674</v>
      </c>
      <c r="G530" s="201">
        <v>1663</v>
      </c>
      <c r="H530" s="201">
        <v>1669</v>
      </c>
    </row>
    <row r="531" spans="1:8" x14ac:dyDescent="0.2">
      <c r="A531" s="208" t="s">
        <v>459</v>
      </c>
      <c r="B531" s="273"/>
      <c r="C531" s="201">
        <v>1070</v>
      </c>
      <c r="D531" s="201">
        <v>1048</v>
      </c>
      <c r="E531" s="201">
        <v>1362</v>
      </c>
      <c r="F531" s="201">
        <v>1056</v>
      </c>
      <c r="G531" s="201">
        <v>1080</v>
      </c>
      <c r="H531" s="201">
        <v>1093</v>
      </c>
    </row>
    <row r="532" spans="1:8" x14ac:dyDescent="0.2">
      <c r="A532" s="208" t="s">
        <v>460</v>
      </c>
      <c r="B532" s="273"/>
      <c r="C532" s="201">
        <v>558</v>
      </c>
      <c r="D532" s="201">
        <v>577</v>
      </c>
      <c r="E532" s="201">
        <v>588</v>
      </c>
      <c r="F532" s="201">
        <v>564</v>
      </c>
      <c r="G532" s="201">
        <v>547</v>
      </c>
      <c r="H532" s="201">
        <v>544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870550</v>
      </c>
      <c r="D534" s="203">
        <v>927790</v>
      </c>
      <c r="E534" s="203">
        <v>854860</v>
      </c>
      <c r="F534" s="203">
        <v>897240</v>
      </c>
      <c r="G534" s="203">
        <v>923800</v>
      </c>
      <c r="H534" s="203">
        <v>894690</v>
      </c>
    </row>
    <row r="535" spans="1:8" x14ac:dyDescent="0.2">
      <c r="A535" s="208" t="s">
        <v>458</v>
      </c>
      <c r="B535" s="273"/>
      <c r="C535" s="204">
        <v>775920</v>
      </c>
      <c r="D535" s="204">
        <v>849760</v>
      </c>
      <c r="E535" s="204">
        <v>745640</v>
      </c>
      <c r="F535" s="204">
        <v>786520</v>
      </c>
      <c r="G535" s="204">
        <v>825720</v>
      </c>
      <c r="H535" s="204">
        <v>793310</v>
      </c>
    </row>
    <row r="536" spans="1:8" x14ac:dyDescent="0.2">
      <c r="A536" s="208" t="s">
        <v>459</v>
      </c>
      <c r="B536" s="273"/>
      <c r="C536" s="204">
        <v>1162910</v>
      </c>
      <c r="D536" s="204">
        <v>1200170</v>
      </c>
      <c r="E536" s="204">
        <v>1056720</v>
      </c>
      <c r="F536" s="204">
        <v>1161860</v>
      </c>
      <c r="G536" s="204">
        <v>1178140</v>
      </c>
      <c r="H536" s="204">
        <v>1132600</v>
      </c>
    </row>
    <row r="537" spans="1:8" x14ac:dyDescent="0.2">
      <c r="A537" s="208" t="s">
        <v>460</v>
      </c>
      <c r="B537" s="273"/>
      <c r="C537" s="204">
        <v>982850</v>
      </c>
      <c r="D537" s="204">
        <v>1002060</v>
      </c>
      <c r="E537" s="204">
        <v>1079520</v>
      </c>
      <c r="F537" s="204">
        <v>1077770</v>
      </c>
      <c r="G537" s="204">
        <v>1073230</v>
      </c>
      <c r="H537" s="204">
        <v>1062570</v>
      </c>
    </row>
    <row r="538" spans="1:8" ht="15.75" x14ac:dyDescent="0.25">
      <c r="A538" s="276" t="s">
        <v>461</v>
      </c>
      <c r="B538" s="257"/>
      <c r="C538" s="203">
        <v>992100</v>
      </c>
      <c r="D538" s="203">
        <v>1056330</v>
      </c>
      <c r="E538" s="203">
        <v>977740</v>
      </c>
      <c r="F538" s="203">
        <v>1020560</v>
      </c>
      <c r="G538" s="203">
        <v>1049330</v>
      </c>
      <c r="H538" s="203">
        <v>1015470</v>
      </c>
    </row>
    <row r="539" spans="1:8" x14ac:dyDescent="0.2">
      <c r="A539" s="208" t="s">
        <v>458</v>
      </c>
      <c r="B539" s="273"/>
      <c r="C539" s="204">
        <v>856160</v>
      </c>
      <c r="D539" s="204">
        <v>936530</v>
      </c>
      <c r="E539" s="204">
        <v>816430</v>
      </c>
      <c r="F539" s="204">
        <v>867410</v>
      </c>
      <c r="G539" s="204">
        <v>908930</v>
      </c>
      <c r="H539" s="204">
        <v>872880</v>
      </c>
    </row>
    <row r="540" spans="1:8" x14ac:dyDescent="0.2">
      <c r="A540" s="208" t="s">
        <v>459</v>
      </c>
      <c r="B540" s="273"/>
      <c r="C540" s="204">
        <v>1678030</v>
      </c>
      <c r="D540" s="204">
        <v>1723450</v>
      </c>
      <c r="E540" s="204">
        <v>1644580</v>
      </c>
      <c r="F540" s="204">
        <v>1664100</v>
      </c>
      <c r="G540" s="204">
        <v>1689480</v>
      </c>
      <c r="H540" s="204">
        <v>1633880</v>
      </c>
    </row>
    <row r="541" spans="1:8" x14ac:dyDescent="0.2">
      <c r="A541" s="208" t="s">
        <v>460</v>
      </c>
      <c r="B541" s="273"/>
      <c r="C541" s="204">
        <v>1090340</v>
      </c>
      <c r="D541" s="204">
        <v>1114900</v>
      </c>
      <c r="E541" s="204">
        <v>1201560</v>
      </c>
      <c r="F541" s="204">
        <v>1193770</v>
      </c>
      <c r="G541" s="204">
        <v>1185730</v>
      </c>
      <c r="H541" s="204">
        <v>1170040</v>
      </c>
    </row>
    <row r="542" spans="1:8" ht="15.75" x14ac:dyDescent="0.25">
      <c r="A542" s="276" t="s">
        <v>462</v>
      </c>
      <c r="B542" s="257"/>
      <c r="C542" s="203">
        <v>7770</v>
      </c>
      <c r="D542" s="203">
        <v>7780</v>
      </c>
      <c r="E542" s="203">
        <v>6570</v>
      </c>
      <c r="F542" s="203">
        <v>7690</v>
      </c>
      <c r="G542" s="203">
        <v>7980</v>
      </c>
      <c r="H542" s="203">
        <v>7910</v>
      </c>
    </row>
    <row r="543" spans="1:8" x14ac:dyDescent="0.2">
      <c r="A543" s="208" t="s">
        <v>458</v>
      </c>
      <c r="B543" s="273"/>
      <c r="C543" s="204">
        <v>9000</v>
      </c>
      <c r="D543" s="204">
        <v>8890</v>
      </c>
      <c r="E543" s="204">
        <v>7810</v>
      </c>
      <c r="F543" s="204">
        <v>8550</v>
      </c>
      <c r="G543" s="204">
        <v>9240</v>
      </c>
      <c r="H543" s="204">
        <v>9180</v>
      </c>
    </row>
    <row r="544" spans="1:8" x14ac:dyDescent="0.2">
      <c r="A544" s="208" t="s">
        <v>459</v>
      </c>
      <c r="B544" s="273"/>
      <c r="C544" s="204">
        <v>9920</v>
      </c>
      <c r="D544" s="204">
        <v>10320</v>
      </c>
      <c r="E544" s="204">
        <v>7900</v>
      </c>
      <c r="F544" s="204">
        <v>10430</v>
      </c>
      <c r="G544" s="204">
        <v>10100</v>
      </c>
      <c r="H544" s="204">
        <v>9900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75.17</v>
      </c>
      <c r="D550" s="195">
        <v>79.3</v>
      </c>
      <c r="E550" s="195">
        <v>88.76</v>
      </c>
      <c r="F550" s="195">
        <v>115.22</v>
      </c>
      <c r="G550" s="195">
        <v>147.47999999999999</v>
      </c>
      <c r="H550" s="195">
        <v>156.65</v>
      </c>
    </row>
    <row r="551" spans="1:8" ht="15.75" x14ac:dyDescent="0.2">
      <c r="A551" s="274" t="s">
        <v>473</v>
      </c>
      <c r="B551" s="275"/>
      <c r="C551" s="196">
        <v>243427</v>
      </c>
      <c r="D551" s="196">
        <v>246127</v>
      </c>
      <c r="E551" s="196">
        <v>272066</v>
      </c>
      <c r="F551" s="196">
        <v>338530</v>
      </c>
      <c r="G551" s="196">
        <v>390038</v>
      </c>
      <c r="H551" s="196">
        <v>520000</v>
      </c>
    </row>
    <row r="552" spans="1:8" ht="15.75" x14ac:dyDescent="0.2">
      <c r="A552" s="280" t="s">
        <v>474</v>
      </c>
      <c r="B552" s="275"/>
      <c r="C552" s="195">
        <v>308.79000000000002</v>
      </c>
      <c r="D552" s="195">
        <v>322.2</v>
      </c>
      <c r="E552" s="195">
        <v>326.25</v>
      </c>
      <c r="F552" s="195">
        <v>340.35</v>
      </c>
      <c r="G552" s="195">
        <v>378.12</v>
      </c>
      <c r="H552" s="195">
        <v>301.25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5.4942131169349429E-2</v>
      </c>
      <c r="D556" s="197">
        <f>IF(AND(D550&gt;0,E550&gt;0)=TRUE,E550/D550-1,"")</f>
        <v>0.11929382093316532</v>
      </c>
      <c r="E556" s="197">
        <f>IF(AND(E550&gt;0,F550&gt;0)=TRUE,F550/E550-1,"")</f>
        <v>0.29810725552050465</v>
      </c>
      <c r="F556" s="197">
        <f>IF(AND(F550&gt;0,G550&gt;0)=TRUE,G550/F550-1,"")</f>
        <v>0.2799861135219579</v>
      </c>
      <c r="G556" s="197">
        <f>IF(AND(G550&gt;0,H550&gt;0)=TRUE,H550/G550-1,"")</f>
        <v>6.2177922430160182E-2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1.1091620896613863E-2</v>
      </c>
      <c r="D557" s="197">
        <f t="shared" si="20"/>
        <v>0.1053886814530709</v>
      </c>
      <c r="E557" s="197">
        <f t="shared" si="20"/>
        <v>0.24429366403740271</v>
      </c>
      <c r="F557" s="197">
        <f t="shared" si="20"/>
        <v>0.15215195108262192</v>
      </c>
      <c r="G557" s="197">
        <f t="shared" si="20"/>
        <v>0.33320343146052434</v>
      </c>
    </row>
    <row r="558" spans="1:8" ht="15.75" x14ac:dyDescent="0.2">
      <c r="A558" s="280" t="s">
        <v>474</v>
      </c>
      <c r="B558" s="275"/>
      <c r="C558" s="197">
        <f t="shared" si="20"/>
        <v>4.3427572136403247E-2</v>
      </c>
      <c r="D558" s="197">
        <f t="shared" si="20"/>
        <v>1.2569832402234749E-2</v>
      </c>
      <c r="E558" s="197">
        <f t="shared" si="20"/>
        <v>4.3218390804597773E-2</v>
      </c>
      <c r="F558" s="197">
        <f t="shared" si="20"/>
        <v>0.11097399735566316</v>
      </c>
      <c r="G558" s="197">
        <f t="shared" si="20"/>
        <v>-0.2032952501851264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33.840000000000003</v>
      </c>
      <c r="D562" s="195">
        <v>41.37</v>
      </c>
      <c r="E562" s="195">
        <v>42.28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125356</v>
      </c>
      <c r="D563" s="196">
        <v>132434</v>
      </c>
      <c r="E563" s="196">
        <v>132210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269.95</v>
      </c>
      <c r="D564" s="195">
        <v>312.37</v>
      </c>
      <c r="E564" s="195">
        <v>319.79000000000002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0.22251773049645363</v>
      </c>
      <c r="D568" s="197">
        <f>IF(AND(D562&gt;0,E562&gt;0)=TRUE,E562/D562-1,"")</f>
        <v>2.1996615905245376E-2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5.6463192826829101E-2</v>
      </c>
      <c r="D569" s="197">
        <f t="shared" si="21"/>
        <v>-1.6914085506742893E-3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0.15714021115021315</v>
      </c>
      <c r="D570" s="197">
        <f t="shared" si="21"/>
        <v>2.3753881614751782E-2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678635</v>
      </c>
      <c r="E591" s="147">
        <v>267262</v>
      </c>
      <c r="F591" s="147">
        <v>33276</v>
      </c>
      <c r="G591" s="147">
        <v>439132</v>
      </c>
      <c r="H591" s="147">
        <v>174584</v>
      </c>
      <c r="I591" s="147">
        <v>3517</v>
      </c>
    </row>
    <row r="592" spans="1:9" x14ac:dyDescent="0.2">
      <c r="A592" s="233" t="s">
        <v>121</v>
      </c>
      <c r="B592" s="234"/>
      <c r="C592" s="234"/>
      <c r="D592" s="148">
        <v>769648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0.88174724029686302</v>
      </c>
      <c r="E593" s="87">
        <f t="shared" si="22"/>
        <v>0.34725225037939422</v>
      </c>
      <c r="F593" s="87">
        <f t="shared" si="22"/>
        <v>4.3235349146622873E-2</v>
      </c>
      <c r="G593" s="87">
        <f t="shared" si="22"/>
        <v>0.57056212710225973</v>
      </c>
      <c r="H593" s="87">
        <f t="shared" si="22"/>
        <v>0.22683616406461135</v>
      </c>
      <c r="I593" s="87">
        <f t="shared" si="22"/>
        <v>4.5696214373323911E-3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1513510</v>
      </c>
      <c r="E596" s="144">
        <v>699427</v>
      </c>
      <c r="F596" s="144">
        <v>33990</v>
      </c>
      <c r="G596" s="144">
        <v>547087</v>
      </c>
      <c r="H596" s="144">
        <v>228264</v>
      </c>
      <c r="I596" s="144">
        <v>4742</v>
      </c>
    </row>
    <row r="597" spans="1:9" x14ac:dyDescent="0.2">
      <c r="A597" s="233" t="s">
        <v>125</v>
      </c>
      <c r="B597" s="234"/>
      <c r="C597" s="234"/>
      <c r="D597" s="143">
        <v>36391</v>
      </c>
      <c r="E597" s="144">
        <v>32865</v>
      </c>
      <c r="F597" s="144">
        <v>72</v>
      </c>
      <c r="G597" s="144">
        <v>713</v>
      </c>
      <c r="H597" s="144">
        <v>2646</v>
      </c>
      <c r="I597" s="144">
        <v>9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2.6</v>
      </c>
      <c r="F598" s="142">
        <v>1</v>
      </c>
      <c r="G598" s="142">
        <v>1.2</v>
      </c>
      <c r="H598" s="142">
        <v>1.3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55548.43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25285725593</v>
      </c>
      <c r="E601" s="151">
        <v>10144953588</v>
      </c>
      <c r="F601" s="151">
        <v>11791259688</v>
      </c>
      <c r="G601" s="151">
        <v>1581465685</v>
      </c>
      <c r="H601" s="151">
        <v>1609867220</v>
      </c>
      <c r="I601" s="151">
        <v>158179412</v>
      </c>
    </row>
    <row r="602" spans="1:9" x14ac:dyDescent="0.2">
      <c r="A602" s="233" t="s">
        <v>130</v>
      </c>
      <c r="B602" s="234"/>
      <c r="C602" s="234"/>
      <c r="D602" s="152">
        <v>16706.68</v>
      </c>
      <c r="E602" s="153">
        <v>14504.66</v>
      </c>
      <c r="F602" s="153">
        <v>346903.79</v>
      </c>
      <c r="G602" s="153">
        <v>2890.7</v>
      </c>
      <c r="H602" s="153">
        <v>7052.65</v>
      </c>
      <c r="I602" s="153">
        <v>33357.11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8960201791</v>
      </c>
      <c r="E604" s="155">
        <v>5840814017</v>
      </c>
      <c r="F604" s="155">
        <v>199621227</v>
      </c>
      <c r="G604" s="155">
        <v>1555706102</v>
      </c>
      <c r="H604" s="155">
        <v>1227174582</v>
      </c>
      <c r="I604" s="155">
        <v>136885863</v>
      </c>
    </row>
    <row r="605" spans="1:9" x14ac:dyDescent="0.2">
      <c r="A605" s="233" t="s">
        <v>133</v>
      </c>
      <c r="B605" s="234"/>
      <c r="C605" s="234"/>
      <c r="D605" s="152">
        <v>5920.15</v>
      </c>
      <c r="E605" s="153">
        <v>8350.86</v>
      </c>
      <c r="F605" s="153">
        <v>5872.94</v>
      </c>
      <c r="G605" s="153">
        <v>2843.62</v>
      </c>
      <c r="H605" s="153">
        <v>5376.12</v>
      </c>
      <c r="I605" s="153">
        <v>28866.69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13751070270</v>
      </c>
      <c r="E607" s="157">
        <v>8684722390</v>
      </c>
      <c r="F607" s="157">
        <v>635306084</v>
      </c>
      <c r="G607" s="157">
        <v>1737555229</v>
      </c>
      <c r="H607" s="157">
        <v>2552334839</v>
      </c>
      <c r="I607" s="157">
        <v>141151728</v>
      </c>
    </row>
    <row r="608" spans="1:9" x14ac:dyDescent="0.2">
      <c r="A608" s="233" t="s">
        <v>112</v>
      </c>
      <c r="B608" s="234"/>
      <c r="C608" s="234"/>
      <c r="D608" s="158">
        <v>20047.63</v>
      </c>
      <c r="E608" s="159">
        <v>19909.41</v>
      </c>
      <c r="F608" s="159">
        <v>85863.78</v>
      </c>
      <c r="G608" s="159">
        <v>16417.740000000002</v>
      </c>
      <c r="H608" s="159">
        <v>18961.240000000002</v>
      </c>
      <c r="I608" s="159">
        <v>75603.5</v>
      </c>
    </row>
    <row r="609" spans="1:9" x14ac:dyDescent="0.2">
      <c r="A609" s="233" t="s">
        <v>135</v>
      </c>
      <c r="B609" s="234"/>
      <c r="C609" s="234"/>
      <c r="D609" s="143">
        <v>685920</v>
      </c>
      <c r="E609" s="144">
        <v>436212</v>
      </c>
      <c r="F609" s="144">
        <v>7399</v>
      </c>
      <c r="G609" s="144">
        <v>105834</v>
      </c>
      <c r="H609" s="144">
        <v>134608</v>
      </c>
      <c r="I609" s="144">
        <v>1867</v>
      </c>
    </row>
    <row r="610" spans="1:9" x14ac:dyDescent="0.2">
      <c r="A610" s="233" t="s">
        <v>113</v>
      </c>
      <c r="B610" s="234"/>
      <c r="C610" s="234"/>
      <c r="D610" s="87">
        <v>9.7000000000000003E-3</v>
      </c>
      <c r="E610" s="89">
        <v>6.1000000000000004E-3</v>
      </c>
      <c r="F610" s="89">
        <v>1E-4</v>
      </c>
      <c r="G610" s="89">
        <v>1.5E-3</v>
      </c>
      <c r="H610" s="89">
        <v>1.9E-3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1.95</v>
      </c>
      <c r="E612" s="142">
        <v>0.69</v>
      </c>
      <c r="F612" s="142">
        <v>0.1</v>
      </c>
      <c r="G612" s="142">
        <v>1.42</v>
      </c>
      <c r="H612" s="142">
        <v>0.36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1.02</v>
      </c>
      <c r="E613" s="142">
        <v>0.86</v>
      </c>
      <c r="F613" s="142">
        <v>0.05</v>
      </c>
      <c r="G613" s="142">
        <v>0.32</v>
      </c>
      <c r="H613" s="142">
        <v>0.43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1.21</v>
      </c>
      <c r="E614" s="142">
        <v>0.61</v>
      </c>
      <c r="F614" s="142">
        <v>0.04</v>
      </c>
      <c r="G614" s="142">
        <v>0.64</v>
      </c>
      <c r="H614" s="142">
        <v>0.42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0.63</v>
      </c>
      <c r="E615" s="142">
        <v>0.52</v>
      </c>
      <c r="F615" s="142">
        <v>0.02</v>
      </c>
      <c r="G615" s="142">
        <v>0.08</v>
      </c>
      <c r="H615" s="142">
        <v>0.31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34.479999999999997</v>
      </c>
      <c r="E616" s="142">
        <v>23.28</v>
      </c>
      <c r="F616" s="142">
        <v>0.75</v>
      </c>
      <c r="G616" s="142">
        <v>9.44</v>
      </c>
      <c r="H616" s="142">
        <v>11.1</v>
      </c>
      <c r="I616" s="142">
        <v>0.24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39.299999999999997</v>
      </c>
      <c r="E618" s="142">
        <v>25.95</v>
      </c>
      <c r="F618" s="142">
        <v>0.96</v>
      </c>
      <c r="G618" s="142">
        <v>11.91</v>
      </c>
      <c r="H618" s="142">
        <v>12.62</v>
      </c>
      <c r="I618" s="142">
        <v>0.24</v>
      </c>
    </row>
    <row r="619" spans="1:9" x14ac:dyDescent="0.2">
      <c r="A619" s="263" t="s">
        <v>144</v>
      </c>
      <c r="B619" s="234"/>
      <c r="C619" s="234"/>
      <c r="D619" s="141">
        <v>37.35</v>
      </c>
      <c r="E619" s="142">
        <v>25.27</v>
      </c>
      <c r="F619" s="142">
        <v>0.86</v>
      </c>
      <c r="G619" s="142">
        <v>10.49</v>
      </c>
      <c r="H619" s="142">
        <v>12.26</v>
      </c>
      <c r="I619" s="142">
        <v>0.24</v>
      </c>
    </row>
    <row r="620" spans="1:9" x14ac:dyDescent="0.2">
      <c r="A620" s="263" t="s">
        <v>145</v>
      </c>
      <c r="B620" s="234"/>
      <c r="C620" s="234"/>
      <c r="D620" s="141">
        <v>36.32</v>
      </c>
      <c r="E620" s="142">
        <v>24.41</v>
      </c>
      <c r="F620" s="142">
        <v>0.81</v>
      </c>
      <c r="G620" s="142">
        <v>10.17</v>
      </c>
      <c r="H620" s="142">
        <v>11.83</v>
      </c>
      <c r="I620" s="142">
        <v>0.24</v>
      </c>
    </row>
    <row r="621" spans="1:9" x14ac:dyDescent="0.2">
      <c r="A621" s="263" t="s">
        <v>146</v>
      </c>
      <c r="B621" s="234"/>
      <c r="C621" s="234"/>
      <c r="D621" s="141">
        <v>35.11</v>
      </c>
      <c r="E621" s="142">
        <v>23.8</v>
      </c>
      <c r="F621" s="142">
        <v>0.77</v>
      </c>
      <c r="G621" s="142">
        <v>9.5299999999999994</v>
      </c>
      <c r="H621" s="142">
        <v>11.42</v>
      </c>
      <c r="I621" s="142">
        <v>0.24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666130</v>
      </c>
      <c r="E623" s="144">
        <v>254698</v>
      </c>
      <c r="F623" s="144">
        <v>33149</v>
      </c>
      <c r="G623" s="144">
        <v>430381</v>
      </c>
      <c r="H623" s="144">
        <v>170606</v>
      </c>
      <c r="I623" s="144">
        <v>1743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0.60270000000000001</v>
      </c>
      <c r="E625" s="89">
        <v>0.2848</v>
      </c>
      <c r="F625" s="89">
        <v>0.76500000000000001</v>
      </c>
      <c r="G625" s="89">
        <v>0.85340000000000005</v>
      </c>
      <c r="H625" s="89">
        <v>0.57909999999999995</v>
      </c>
      <c r="I625" s="89">
        <v>0.95240000000000002</v>
      </c>
    </row>
    <row r="626" spans="1:9" x14ac:dyDescent="0.2">
      <c r="A626" s="233" t="s">
        <v>150</v>
      </c>
      <c r="B626" s="234"/>
      <c r="C626" s="234"/>
      <c r="D626" s="87">
        <v>6.7000000000000002E-3</v>
      </c>
      <c r="E626" s="89">
        <v>2.0199999999999999E-2</v>
      </c>
      <c r="F626" s="89">
        <v>0</v>
      </c>
      <c r="G626" s="89">
        <v>5.9999999999999995E-4</v>
      </c>
      <c r="H626" s="89">
        <v>0</v>
      </c>
      <c r="I626" s="89">
        <v>0</v>
      </c>
    </row>
    <row r="627" spans="1:9" x14ac:dyDescent="0.2">
      <c r="A627" s="233" t="s">
        <v>151</v>
      </c>
      <c r="B627" s="234"/>
      <c r="C627" s="234"/>
      <c r="D627" s="87">
        <v>2.8999999999999998E-3</v>
      </c>
      <c r="E627" s="89">
        <v>8.8000000000000005E-3</v>
      </c>
      <c r="F627" s="89">
        <v>0</v>
      </c>
      <c r="G627" s="89">
        <v>2.9999999999999997E-4</v>
      </c>
      <c r="H627" s="89">
        <v>2.0000000000000001E-4</v>
      </c>
      <c r="I627" s="89">
        <v>1.2E-2</v>
      </c>
    </row>
    <row r="628" spans="1:9" x14ac:dyDescent="0.2">
      <c r="A628" s="233" t="s">
        <v>152</v>
      </c>
      <c r="B628" s="234"/>
      <c r="C628" s="234"/>
      <c r="D628" s="87">
        <v>2.3999999999999998E-3</v>
      </c>
      <c r="E628" s="89">
        <v>6.8999999999999999E-3</v>
      </c>
      <c r="F628" s="89">
        <v>0</v>
      </c>
      <c r="G628" s="89">
        <v>1E-4</v>
      </c>
      <c r="H628" s="89">
        <v>1.6000000000000001E-3</v>
      </c>
      <c r="I628" s="89">
        <v>0</v>
      </c>
    </row>
    <row r="629" spans="1:9" x14ac:dyDescent="0.2">
      <c r="A629" s="233" t="s">
        <v>153</v>
      </c>
      <c r="B629" s="234"/>
      <c r="C629" s="234"/>
      <c r="D629" s="87">
        <v>1.83E-2</v>
      </c>
      <c r="E629" s="89">
        <v>2.6700000000000002E-2</v>
      </c>
      <c r="F629" s="89">
        <v>2.9499999999999998E-2</v>
      </c>
      <c r="G629" s="89">
        <v>1.0500000000000001E-2</v>
      </c>
      <c r="H629" s="89">
        <v>2.01E-2</v>
      </c>
      <c r="I629" s="89">
        <v>5.1999999999999998E-3</v>
      </c>
    </row>
    <row r="630" spans="1:9" x14ac:dyDescent="0.2">
      <c r="A630" s="233" t="s">
        <v>154</v>
      </c>
      <c r="B630" s="234"/>
      <c r="C630" s="234"/>
      <c r="D630" s="87">
        <v>2.3599999999999999E-2</v>
      </c>
      <c r="E630" s="89">
        <v>2.4199999999999999E-2</v>
      </c>
      <c r="F630" s="89">
        <v>2.3E-2</v>
      </c>
      <c r="G630" s="89">
        <v>2.1399999999999999E-2</v>
      </c>
      <c r="H630" s="89">
        <v>1.84E-2</v>
      </c>
      <c r="I630" s="89">
        <v>2.3E-3</v>
      </c>
    </row>
    <row r="631" spans="1:9" x14ac:dyDescent="0.2">
      <c r="A631" s="233" t="s">
        <v>155</v>
      </c>
      <c r="B631" s="234"/>
      <c r="C631" s="234"/>
      <c r="D631" s="87">
        <v>1.14E-2</v>
      </c>
      <c r="E631" s="89">
        <v>2.5700000000000001E-2</v>
      </c>
      <c r="F631" s="89">
        <v>1.09E-2</v>
      </c>
      <c r="G631" s="89">
        <v>8.9999999999999998E-4</v>
      </c>
      <c r="H631" s="89">
        <v>1.6E-2</v>
      </c>
      <c r="I631" s="89">
        <v>2.3E-3</v>
      </c>
    </row>
    <row r="632" spans="1:9" x14ac:dyDescent="0.2">
      <c r="A632" s="233" t="s">
        <v>156</v>
      </c>
      <c r="B632" s="234"/>
      <c r="C632" s="234"/>
      <c r="D632" s="87">
        <v>1.4E-2</v>
      </c>
      <c r="E632" s="89">
        <v>1.9300000000000001E-2</v>
      </c>
      <c r="F632" s="89">
        <v>8.5000000000000006E-3</v>
      </c>
      <c r="G632" s="89">
        <v>9.5999999999999992E-3</v>
      </c>
      <c r="H632" s="89">
        <v>1.4800000000000001E-2</v>
      </c>
      <c r="I632" s="89">
        <v>1.6999999999999999E-3</v>
      </c>
    </row>
    <row r="633" spans="1:9" x14ac:dyDescent="0.2">
      <c r="A633" s="233" t="s">
        <v>157</v>
      </c>
      <c r="B633" s="234"/>
      <c r="C633" s="234"/>
      <c r="D633" s="87">
        <v>7.6E-3</v>
      </c>
      <c r="E633" s="89">
        <v>1.7100000000000001E-2</v>
      </c>
      <c r="F633" s="89">
        <v>4.7999999999999996E-3</v>
      </c>
      <c r="G633" s="89">
        <v>8.9999999999999998E-4</v>
      </c>
      <c r="H633" s="89">
        <v>1.0200000000000001E-2</v>
      </c>
      <c r="I633" s="89">
        <v>0</v>
      </c>
    </row>
    <row r="634" spans="1:9" x14ac:dyDescent="0.2">
      <c r="A634" s="233" t="s">
        <v>158</v>
      </c>
      <c r="B634" s="234"/>
      <c r="C634" s="234"/>
      <c r="D634" s="87">
        <v>0.31040000000000001</v>
      </c>
      <c r="E634" s="89">
        <v>0.56640000000000001</v>
      </c>
      <c r="F634" s="89">
        <v>0.15840000000000001</v>
      </c>
      <c r="G634" s="89">
        <v>0.1023</v>
      </c>
      <c r="H634" s="89">
        <v>0.33960000000000001</v>
      </c>
      <c r="I634" s="89">
        <v>2.41E-2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0.39729999999999999</v>
      </c>
      <c r="E636" s="89">
        <v>0.71519999999999995</v>
      </c>
      <c r="F636" s="89">
        <v>0.23499999999999999</v>
      </c>
      <c r="G636" s="89">
        <v>0.14660000000000001</v>
      </c>
      <c r="H636" s="89">
        <v>0.4209</v>
      </c>
      <c r="I636" s="89">
        <v>4.7600000000000003E-2</v>
      </c>
    </row>
    <row r="637" spans="1:9" x14ac:dyDescent="0.2">
      <c r="A637" s="233" t="s">
        <v>160</v>
      </c>
      <c r="B637" s="234"/>
      <c r="C637" s="234"/>
      <c r="D637" s="87">
        <v>0.3906</v>
      </c>
      <c r="E637" s="89">
        <v>0.69499999999999995</v>
      </c>
      <c r="F637" s="89">
        <v>0.23499999999999999</v>
      </c>
      <c r="G637" s="89">
        <v>0.14599999999999999</v>
      </c>
      <c r="H637" s="89">
        <v>0.4209</v>
      </c>
      <c r="I637" s="89">
        <v>4.7600000000000003E-2</v>
      </c>
    </row>
    <row r="638" spans="1:9" x14ac:dyDescent="0.2">
      <c r="A638" s="233" t="s">
        <v>161</v>
      </c>
      <c r="B638" s="234"/>
      <c r="C638" s="234"/>
      <c r="D638" s="87">
        <v>0.38769999999999999</v>
      </c>
      <c r="E638" s="89">
        <v>0.68630000000000002</v>
      </c>
      <c r="F638" s="89">
        <v>0.23499999999999999</v>
      </c>
      <c r="G638" s="89">
        <v>0.1457</v>
      </c>
      <c r="H638" s="89">
        <v>0.42070000000000002</v>
      </c>
      <c r="I638" s="89">
        <v>3.56E-2</v>
      </c>
    </row>
    <row r="639" spans="1:9" x14ac:dyDescent="0.2">
      <c r="A639" s="233" t="s">
        <v>162</v>
      </c>
      <c r="B639" s="234"/>
      <c r="C639" s="234"/>
      <c r="D639" s="87">
        <v>0.38529999999999998</v>
      </c>
      <c r="E639" s="89">
        <v>0.67930000000000001</v>
      </c>
      <c r="F639" s="89">
        <v>0.23499999999999999</v>
      </c>
      <c r="G639" s="89">
        <v>0.14560000000000001</v>
      </c>
      <c r="H639" s="89">
        <v>0.41909999999999997</v>
      </c>
      <c r="I639" s="89">
        <v>3.56E-2</v>
      </c>
    </row>
    <row r="640" spans="1:9" x14ac:dyDescent="0.2">
      <c r="A640" s="233" t="s">
        <v>163</v>
      </c>
      <c r="B640" s="234"/>
      <c r="C640" s="234"/>
      <c r="D640" s="87">
        <v>0.3669</v>
      </c>
      <c r="E640" s="89">
        <v>0.65269999999999995</v>
      </c>
      <c r="F640" s="89">
        <v>0.20549999999999999</v>
      </c>
      <c r="G640" s="89">
        <v>0.13500000000000001</v>
      </c>
      <c r="H640" s="89">
        <v>0.39900000000000002</v>
      </c>
      <c r="I640" s="89">
        <v>3.04E-2</v>
      </c>
    </row>
    <row r="641" spans="1:9" x14ac:dyDescent="0.2">
      <c r="A641" s="233" t="s">
        <v>164</v>
      </c>
      <c r="B641" s="234"/>
      <c r="C641" s="234"/>
      <c r="D641" s="87">
        <v>0.34339999999999998</v>
      </c>
      <c r="E641" s="89">
        <v>0.62849999999999995</v>
      </c>
      <c r="F641" s="89">
        <v>0.18260000000000001</v>
      </c>
      <c r="G641" s="89">
        <v>0.1137</v>
      </c>
      <c r="H641" s="89">
        <v>0.38059999999999999</v>
      </c>
      <c r="I641" s="89">
        <v>2.81E-2</v>
      </c>
    </row>
    <row r="642" spans="1:9" x14ac:dyDescent="0.2">
      <c r="A642" s="233" t="s">
        <v>165</v>
      </c>
      <c r="B642" s="234"/>
      <c r="C642" s="234"/>
      <c r="D642" s="87">
        <v>0.33200000000000002</v>
      </c>
      <c r="E642" s="89">
        <v>0.6028</v>
      </c>
      <c r="F642" s="89">
        <v>0.17169999999999999</v>
      </c>
      <c r="G642" s="89">
        <v>0.1128</v>
      </c>
      <c r="H642" s="89">
        <v>0.36459999999999998</v>
      </c>
      <c r="I642" s="89">
        <v>2.58E-2</v>
      </c>
    </row>
    <row r="643" spans="1:9" x14ac:dyDescent="0.2">
      <c r="A643" s="233" t="s">
        <v>166</v>
      </c>
      <c r="B643" s="234"/>
      <c r="C643" s="234"/>
      <c r="D643" s="87">
        <v>0.318</v>
      </c>
      <c r="E643" s="89">
        <v>0.58350000000000002</v>
      </c>
      <c r="F643" s="89">
        <v>0.16320000000000001</v>
      </c>
      <c r="G643" s="89">
        <v>0.1031</v>
      </c>
      <c r="H643" s="89">
        <v>0.3498</v>
      </c>
      <c r="I643" s="89">
        <v>2.41E-2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5.0055922102284267E-2</v>
      </c>
      <c r="C772" s="96">
        <f t="shared" ref="C772:C779" si="24">-D68/$B$58</f>
        <v>-4.982707661166854E-2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8.2322061887126527E-2</v>
      </c>
      <c r="C773" s="96">
        <f t="shared" si="24"/>
        <v>-7.1974592778581786E-2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2.599706261234111E-2</v>
      </c>
      <c r="C774" s="96">
        <f t="shared" si="24"/>
        <v>-2.4225390246025019E-2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5.6247643052605455E-2</v>
      </c>
      <c r="C775" s="96">
        <f t="shared" si="24"/>
        <v>-5.6809550055384905E-2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8.8369814312835013E-2</v>
      </c>
      <c r="C776" s="96">
        <f t="shared" si="24"/>
        <v>-9.6742550971841257E-2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7.3183283750143699E-2</v>
      </c>
      <c r="C777" s="96">
        <f t="shared" si="24"/>
        <v>-7.8470366657749216E-2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6.0878272463656007E-2</v>
      </c>
      <c r="C778" s="96">
        <f t="shared" si="24"/>
        <v>-7.2594516947996207E-2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5.226916957021098E-2</v>
      </c>
      <c r="C779" s="96">
        <f t="shared" si="24"/>
        <v>-6.0032725979550026E-2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21</v>
      </c>
      <c r="D785" s="97">
        <v>21.76</v>
      </c>
      <c r="E785" s="97">
        <v>19.170000000000002</v>
      </c>
      <c r="F785" s="97">
        <v>210.26</v>
      </c>
      <c r="G785" s="94">
        <v>11.42</v>
      </c>
      <c r="H785" s="97">
        <v>12.5</v>
      </c>
      <c r="I785" s="97">
        <v>9.91</v>
      </c>
      <c r="J785" s="97">
        <v>92.64</v>
      </c>
      <c r="K785" s="94">
        <v>0.43</v>
      </c>
      <c r="L785" s="94">
        <v>0.65</v>
      </c>
      <c r="M785" s="94">
        <v>0.11</v>
      </c>
      <c r="N785" s="97">
        <v>17.670000000000002</v>
      </c>
      <c r="O785" s="94">
        <v>3.02</v>
      </c>
      <c r="P785" s="94">
        <v>3.34</v>
      </c>
      <c r="Q785" s="94">
        <v>2.69</v>
      </c>
      <c r="R785" s="97">
        <v>7.54</v>
      </c>
      <c r="W785" s="93"/>
    </row>
    <row r="786" spans="1:23" x14ac:dyDescent="0.2">
      <c r="A786" s="94"/>
      <c r="B786" s="94" t="s">
        <v>225</v>
      </c>
      <c r="C786" s="94">
        <v>21.54</v>
      </c>
      <c r="D786" s="97">
        <v>19.93</v>
      </c>
      <c r="E786" s="97">
        <v>19.170000000000002</v>
      </c>
      <c r="F786" s="97">
        <v>201.75</v>
      </c>
      <c r="G786" s="94">
        <v>9.69</v>
      </c>
      <c r="H786" s="97">
        <v>10.34</v>
      </c>
      <c r="I786" s="97">
        <v>9.3699999999999992</v>
      </c>
      <c r="J786" s="97">
        <v>92.31</v>
      </c>
      <c r="K786" s="94">
        <v>0.97</v>
      </c>
      <c r="L786" s="94">
        <v>0.22</v>
      </c>
      <c r="M786" s="94">
        <v>0.11</v>
      </c>
      <c r="N786" s="97">
        <v>18.2</v>
      </c>
      <c r="O786" s="94">
        <v>3.34</v>
      </c>
      <c r="P786" s="94">
        <v>3.34</v>
      </c>
      <c r="Q786" s="94">
        <v>3.34</v>
      </c>
      <c r="R786" s="97">
        <v>6.25</v>
      </c>
      <c r="W786" s="93"/>
    </row>
    <row r="787" spans="1:23" x14ac:dyDescent="0.2">
      <c r="A787" s="94"/>
      <c r="B787" s="94" t="s">
        <v>226</v>
      </c>
      <c r="C787" s="94">
        <v>20.36</v>
      </c>
      <c r="D787" s="97">
        <v>21.33</v>
      </c>
      <c r="E787" s="97">
        <v>19.39</v>
      </c>
      <c r="F787" s="97">
        <v>250.76</v>
      </c>
      <c r="G787" s="94">
        <v>11.42</v>
      </c>
      <c r="H787" s="97">
        <v>10.23</v>
      </c>
      <c r="I787" s="97">
        <v>10.77</v>
      </c>
      <c r="J787" s="97">
        <v>106.1</v>
      </c>
      <c r="K787" s="94">
        <v>0.43</v>
      </c>
      <c r="L787" s="94">
        <v>0.75</v>
      </c>
      <c r="M787" s="94">
        <v>0.43</v>
      </c>
      <c r="N787" s="97">
        <v>22.73</v>
      </c>
      <c r="O787" s="94">
        <v>2.91</v>
      </c>
      <c r="P787" s="94">
        <v>3.12</v>
      </c>
      <c r="Q787" s="94">
        <v>2.69</v>
      </c>
      <c r="R787" s="97">
        <v>8.83</v>
      </c>
      <c r="W787" s="93"/>
    </row>
    <row r="788" spans="1:23" x14ac:dyDescent="0.2">
      <c r="A788" s="94"/>
      <c r="B788" s="94" t="s">
        <v>227</v>
      </c>
      <c r="C788" s="94">
        <v>20.36</v>
      </c>
      <c r="D788" s="97">
        <v>14.43</v>
      </c>
      <c r="E788" s="97">
        <v>21.65</v>
      </c>
      <c r="F788" s="97">
        <v>216.19</v>
      </c>
      <c r="G788" s="94">
        <v>10.02</v>
      </c>
      <c r="H788" s="97">
        <v>8.83</v>
      </c>
      <c r="I788" s="97">
        <v>12.5</v>
      </c>
      <c r="J788" s="97">
        <v>97.16</v>
      </c>
      <c r="K788" s="94">
        <v>0.65</v>
      </c>
      <c r="L788" s="94">
        <v>0.43</v>
      </c>
      <c r="M788" s="94">
        <v>0.43</v>
      </c>
      <c r="N788" s="97">
        <v>21.44</v>
      </c>
      <c r="O788" s="94">
        <v>3.23</v>
      </c>
      <c r="P788" s="94">
        <v>1.08</v>
      </c>
      <c r="Q788" s="94">
        <v>2.2599999999999998</v>
      </c>
      <c r="R788" s="97">
        <v>8.94</v>
      </c>
      <c r="W788" s="93"/>
    </row>
    <row r="789" spans="1:23" x14ac:dyDescent="0.2">
      <c r="A789" s="94"/>
      <c r="B789" s="94" t="s">
        <v>228</v>
      </c>
      <c r="C789" s="94">
        <v>20.68</v>
      </c>
      <c r="D789" s="97">
        <v>15.19</v>
      </c>
      <c r="E789" s="97">
        <v>20.36</v>
      </c>
      <c r="F789" s="97">
        <v>200.14</v>
      </c>
      <c r="G789" s="94">
        <v>10.34</v>
      </c>
      <c r="H789" s="97">
        <v>9.8000000000000007</v>
      </c>
      <c r="I789" s="97">
        <v>10.77</v>
      </c>
      <c r="J789" s="97">
        <v>80.569999999999993</v>
      </c>
      <c r="K789" s="94">
        <v>1.29</v>
      </c>
      <c r="L789" s="94">
        <v>0.11</v>
      </c>
      <c r="M789" s="94">
        <v>0.43</v>
      </c>
      <c r="N789" s="97">
        <v>19.39</v>
      </c>
      <c r="O789" s="94">
        <v>3.23</v>
      </c>
      <c r="P789" s="94">
        <v>1.18</v>
      </c>
      <c r="Q789" s="94">
        <v>2.59</v>
      </c>
      <c r="R789" s="97">
        <v>9.26</v>
      </c>
      <c r="W789" s="93"/>
    </row>
    <row r="790" spans="1:23" x14ac:dyDescent="0.2">
      <c r="A790" s="94"/>
      <c r="B790" s="94" t="s">
        <v>229</v>
      </c>
      <c r="C790" s="94">
        <v>21.33</v>
      </c>
      <c r="D790" s="97">
        <v>13.79</v>
      </c>
      <c r="E790" s="97">
        <v>19.600000000000001</v>
      </c>
      <c r="F790" s="97">
        <v>232.13</v>
      </c>
      <c r="G790" s="94">
        <v>11.74</v>
      </c>
      <c r="H790" s="97">
        <v>8.83</v>
      </c>
      <c r="I790" s="97">
        <v>10.45</v>
      </c>
      <c r="J790" s="97">
        <v>99.53</v>
      </c>
      <c r="K790" s="94">
        <v>0.75</v>
      </c>
      <c r="L790" s="94">
        <v>0</v>
      </c>
      <c r="M790" s="94">
        <v>0.11</v>
      </c>
      <c r="N790" s="97">
        <v>20.25</v>
      </c>
      <c r="O790" s="94">
        <v>4.5199999999999996</v>
      </c>
      <c r="P790" s="94">
        <v>1.18</v>
      </c>
      <c r="Q790" s="94">
        <v>3.88</v>
      </c>
      <c r="R790" s="97">
        <v>9.69</v>
      </c>
      <c r="W790" s="93"/>
    </row>
    <row r="791" spans="1:23" x14ac:dyDescent="0.2">
      <c r="A791" s="94"/>
      <c r="B791" s="94" t="s">
        <v>230</v>
      </c>
      <c r="C791" s="94">
        <v>21.54</v>
      </c>
      <c r="D791" s="97">
        <v>14.54</v>
      </c>
      <c r="E791" s="97">
        <v>19.39</v>
      </c>
      <c r="F791" s="97">
        <v>260.02999999999997</v>
      </c>
      <c r="G791" s="94">
        <v>11.63</v>
      </c>
      <c r="H791" s="97">
        <v>8.94</v>
      </c>
      <c r="I791" s="97">
        <v>11.31</v>
      </c>
      <c r="J791" s="97">
        <v>116.98</v>
      </c>
      <c r="K791" s="94">
        <v>0.43</v>
      </c>
      <c r="L791" s="94">
        <v>0.11</v>
      </c>
      <c r="M791" s="94">
        <v>0.22</v>
      </c>
      <c r="N791" s="97">
        <v>21</v>
      </c>
      <c r="O791" s="94">
        <v>4.42</v>
      </c>
      <c r="P791" s="94">
        <v>1.51</v>
      </c>
      <c r="Q791" s="94">
        <v>2.0499999999999998</v>
      </c>
      <c r="R791" s="97">
        <v>10.130000000000001</v>
      </c>
      <c r="W791" s="93"/>
    </row>
    <row r="792" spans="1:23" x14ac:dyDescent="0.2">
      <c r="A792" s="94"/>
      <c r="B792" s="94" t="s">
        <v>231</v>
      </c>
      <c r="C792" s="94">
        <v>20.04</v>
      </c>
      <c r="D792" s="97">
        <v>16.8</v>
      </c>
      <c r="E792" s="97">
        <v>19.600000000000001</v>
      </c>
      <c r="F792" s="97">
        <v>236.87</v>
      </c>
      <c r="G792" s="94">
        <v>12.17</v>
      </c>
      <c r="H792" s="97">
        <v>8.94</v>
      </c>
      <c r="I792" s="97">
        <v>10.77</v>
      </c>
      <c r="J792" s="97">
        <v>111.16</v>
      </c>
      <c r="K792" s="94">
        <v>0.32</v>
      </c>
      <c r="L792" s="94">
        <v>0.22</v>
      </c>
      <c r="M792" s="94">
        <v>0</v>
      </c>
      <c r="N792" s="97">
        <v>22.84</v>
      </c>
      <c r="O792" s="94">
        <v>2.69</v>
      </c>
      <c r="P792" s="94">
        <v>2.2599999999999998</v>
      </c>
      <c r="Q792" s="94">
        <v>2.8</v>
      </c>
      <c r="R792" s="97">
        <v>7.76</v>
      </c>
      <c r="W792" s="93"/>
    </row>
    <row r="793" spans="1:23" x14ac:dyDescent="0.2">
      <c r="A793" s="94"/>
      <c r="B793" s="94" t="s">
        <v>232</v>
      </c>
      <c r="C793" s="94">
        <v>20.25</v>
      </c>
      <c r="D793" s="97">
        <v>19.28</v>
      </c>
      <c r="E793" s="97">
        <v>15.83</v>
      </c>
      <c r="F793" s="97">
        <v>237.19</v>
      </c>
      <c r="G793" s="94">
        <v>10.66</v>
      </c>
      <c r="H793" s="97">
        <v>8.83</v>
      </c>
      <c r="I793" s="97">
        <v>9.16</v>
      </c>
      <c r="J793" s="97">
        <v>115.9</v>
      </c>
      <c r="K793" s="94">
        <v>0.54</v>
      </c>
      <c r="L793" s="94">
        <v>0.86</v>
      </c>
      <c r="M793" s="94">
        <v>0.22</v>
      </c>
      <c r="N793" s="97">
        <v>17.77</v>
      </c>
      <c r="O793" s="94">
        <v>3.34</v>
      </c>
      <c r="P793" s="94">
        <v>3.34</v>
      </c>
      <c r="Q793" s="94">
        <v>2.0499999999999998</v>
      </c>
      <c r="R793" s="97">
        <v>6.03</v>
      </c>
      <c r="W793" s="93"/>
    </row>
    <row r="794" spans="1:23" x14ac:dyDescent="0.2">
      <c r="A794" s="94"/>
      <c r="B794" s="94" t="s">
        <v>233</v>
      </c>
      <c r="C794" s="94">
        <v>21.11</v>
      </c>
      <c r="D794" s="97">
        <v>20.68</v>
      </c>
      <c r="E794" s="97">
        <v>21.97</v>
      </c>
      <c r="F794" s="97">
        <v>246.35</v>
      </c>
      <c r="G794" s="94">
        <v>13.14</v>
      </c>
      <c r="H794" s="97">
        <v>10.56</v>
      </c>
      <c r="I794" s="97">
        <v>11.42</v>
      </c>
      <c r="J794" s="97">
        <v>115.15</v>
      </c>
      <c r="K794" s="94">
        <v>0.54</v>
      </c>
      <c r="L794" s="94">
        <v>0.75</v>
      </c>
      <c r="M794" s="94">
        <v>0.86</v>
      </c>
      <c r="N794" s="97">
        <v>21.11</v>
      </c>
      <c r="O794" s="94">
        <v>1.51</v>
      </c>
      <c r="P794" s="94">
        <v>3.88</v>
      </c>
      <c r="Q794" s="94">
        <v>3.23</v>
      </c>
      <c r="R794" s="97">
        <v>6.36</v>
      </c>
      <c r="W794" s="93"/>
    </row>
    <row r="795" spans="1:23" x14ac:dyDescent="0.2">
      <c r="A795" s="94"/>
      <c r="B795" s="94" t="s">
        <v>234</v>
      </c>
      <c r="C795" s="94">
        <v>20.57</v>
      </c>
      <c r="D795" s="97">
        <v>20.47</v>
      </c>
      <c r="E795" s="97">
        <v>201.97</v>
      </c>
      <c r="F795" s="97">
        <v>230.08</v>
      </c>
      <c r="G795" s="94">
        <v>13.36</v>
      </c>
      <c r="H795" s="97">
        <v>11.74</v>
      </c>
      <c r="I795" s="97">
        <v>96.08</v>
      </c>
      <c r="J795" s="97">
        <v>100.28</v>
      </c>
      <c r="K795" s="94">
        <v>0.43</v>
      </c>
      <c r="L795" s="94">
        <v>0.43</v>
      </c>
      <c r="M795" s="94">
        <v>16.8</v>
      </c>
      <c r="N795" s="97">
        <v>20.47</v>
      </c>
      <c r="O795" s="94">
        <v>1.83</v>
      </c>
      <c r="P795" s="94">
        <v>2.91</v>
      </c>
      <c r="Q795" s="94">
        <v>7.86</v>
      </c>
      <c r="R795" s="97">
        <v>7.86</v>
      </c>
      <c r="W795" s="93"/>
    </row>
    <row r="796" spans="1:23" x14ac:dyDescent="0.2">
      <c r="A796" s="94"/>
      <c r="B796" s="94" t="s">
        <v>235</v>
      </c>
      <c r="C796" s="94">
        <v>20.25</v>
      </c>
      <c r="D796" s="97">
        <v>17.559999999999999</v>
      </c>
      <c r="E796" s="97">
        <v>206.28</v>
      </c>
      <c r="F796" s="97"/>
      <c r="G796" s="94">
        <v>11.31</v>
      </c>
      <c r="H796" s="97">
        <v>10.45</v>
      </c>
      <c r="I796" s="97">
        <v>95.01</v>
      </c>
      <c r="J796" s="97"/>
      <c r="K796" s="94">
        <v>0.86</v>
      </c>
      <c r="L796" s="94">
        <v>0.32</v>
      </c>
      <c r="M796" s="94">
        <v>18.420000000000002</v>
      </c>
      <c r="N796" s="97"/>
      <c r="O796" s="94">
        <v>3.34</v>
      </c>
      <c r="P796" s="94">
        <v>2.69</v>
      </c>
      <c r="Q796" s="94">
        <v>8.6199999999999992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0.75</v>
      </c>
      <c r="D801" s="97">
        <v>0.32</v>
      </c>
      <c r="E801" s="97">
        <v>0</v>
      </c>
      <c r="F801" s="97">
        <v>0.11</v>
      </c>
      <c r="G801" s="94">
        <v>3.45</v>
      </c>
      <c r="H801" s="97">
        <v>2.2599999999999998</v>
      </c>
      <c r="I801" s="97">
        <v>2.69</v>
      </c>
      <c r="J801" s="97">
        <v>40.18</v>
      </c>
      <c r="K801" s="94">
        <v>0.22</v>
      </c>
      <c r="L801" s="94">
        <v>0.43</v>
      </c>
      <c r="M801" s="94">
        <v>0.11</v>
      </c>
      <c r="N801" s="97">
        <v>2.69</v>
      </c>
      <c r="O801" s="94">
        <v>1.72</v>
      </c>
      <c r="P801" s="94">
        <v>2.2599999999999998</v>
      </c>
      <c r="Q801" s="94">
        <v>3.66</v>
      </c>
      <c r="R801" s="97">
        <v>49.44</v>
      </c>
    </row>
    <row r="802" spans="1:18" x14ac:dyDescent="0.2">
      <c r="A802" s="94"/>
      <c r="B802" s="94" t="s">
        <v>225</v>
      </c>
      <c r="C802" s="94">
        <v>0</v>
      </c>
      <c r="D802" s="97">
        <v>0.11</v>
      </c>
      <c r="E802" s="97">
        <v>0</v>
      </c>
      <c r="F802" s="97">
        <v>0.32</v>
      </c>
      <c r="G802" s="94">
        <v>4.09</v>
      </c>
      <c r="H802" s="97">
        <v>3.12</v>
      </c>
      <c r="I802" s="97">
        <v>3.66</v>
      </c>
      <c r="J802" s="97">
        <v>37.380000000000003</v>
      </c>
      <c r="K802" s="94">
        <v>0.11</v>
      </c>
      <c r="L802" s="94">
        <v>0.11</v>
      </c>
      <c r="M802" s="94">
        <v>0.11</v>
      </c>
      <c r="N802" s="97">
        <v>2.69</v>
      </c>
      <c r="O802" s="94">
        <v>3.34</v>
      </c>
      <c r="P802" s="94">
        <v>2.69</v>
      </c>
      <c r="Q802" s="94">
        <v>2.59</v>
      </c>
      <c r="R802" s="97">
        <v>44.59</v>
      </c>
    </row>
    <row r="803" spans="1:18" x14ac:dyDescent="0.2">
      <c r="A803" s="94"/>
      <c r="B803" s="94" t="s">
        <v>226</v>
      </c>
      <c r="C803" s="94">
        <v>0.32</v>
      </c>
      <c r="D803" s="97">
        <v>0</v>
      </c>
      <c r="E803" s="97">
        <v>0</v>
      </c>
      <c r="F803" s="97">
        <v>1.08</v>
      </c>
      <c r="G803" s="94">
        <v>3.12</v>
      </c>
      <c r="H803" s="97">
        <v>3.77</v>
      </c>
      <c r="I803" s="97">
        <v>3.55</v>
      </c>
      <c r="J803" s="97">
        <v>45.89</v>
      </c>
      <c r="K803" s="94">
        <v>0.22</v>
      </c>
      <c r="L803" s="94">
        <v>0.11</v>
      </c>
      <c r="M803" s="94">
        <v>0.11</v>
      </c>
      <c r="N803" s="97">
        <v>2.0499999999999998</v>
      </c>
      <c r="O803" s="94">
        <v>1.94</v>
      </c>
      <c r="P803" s="94">
        <v>3.34</v>
      </c>
      <c r="Q803" s="94">
        <v>1.83</v>
      </c>
      <c r="R803" s="97">
        <v>64.09</v>
      </c>
    </row>
    <row r="804" spans="1:18" x14ac:dyDescent="0.2">
      <c r="A804" s="94"/>
      <c r="B804" s="94" t="s">
        <v>227</v>
      </c>
      <c r="C804" s="94">
        <v>0.54</v>
      </c>
      <c r="D804" s="97">
        <v>0</v>
      </c>
      <c r="E804" s="97">
        <v>0</v>
      </c>
      <c r="F804" s="97">
        <v>0.43</v>
      </c>
      <c r="G804" s="94">
        <v>3.34</v>
      </c>
      <c r="H804" s="97">
        <v>1.29</v>
      </c>
      <c r="I804" s="97">
        <v>4.63</v>
      </c>
      <c r="J804" s="97">
        <v>41.15</v>
      </c>
      <c r="K804" s="94">
        <v>0.22</v>
      </c>
      <c r="L804" s="94">
        <v>0.22</v>
      </c>
      <c r="M804" s="94">
        <v>0</v>
      </c>
      <c r="N804" s="97">
        <v>1.72</v>
      </c>
      <c r="O804" s="94">
        <v>2.37</v>
      </c>
      <c r="P804" s="94">
        <v>2.59</v>
      </c>
      <c r="Q804" s="94">
        <v>1.83</v>
      </c>
      <c r="R804" s="97">
        <v>45.35</v>
      </c>
    </row>
    <row r="805" spans="1:18" x14ac:dyDescent="0.2">
      <c r="A805" s="94"/>
      <c r="B805" s="94" t="s">
        <v>228</v>
      </c>
      <c r="C805" s="94">
        <v>0</v>
      </c>
      <c r="D805" s="97">
        <v>0.11</v>
      </c>
      <c r="E805" s="97">
        <v>0.11</v>
      </c>
      <c r="F805" s="97">
        <v>0.65</v>
      </c>
      <c r="G805" s="94">
        <v>2.91</v>
      </c>
      <c r="H805" s="97">
        <v>2.0499999999999998</v>
      </c>
      <c r="I805" s="97">
        <v>3.45</v>
      </c>
      <c r="J805" s="97">
        <v>40.61</v>
      </c>
      <c r="K805" s="94">
        <v>0.11</v>
      </c>
      <c r="L805" s="94">
        <v>0.32</v>
      </c>
      <c r="M805" s="94">
        <v>0</v>
      </c>
      <c r="N805" s="97">
        <v>1.51</v>
      </c>
      <c r="O805" s="94">
        <v>2.8</v>
      </c>
      <c r="P805" s="94">
        <v>1.62</v>
      </c>
      <c r="Q805" s="94">
        <v>3.02</v>
      </c>
      <c r="R805" s="97">
        <v>48.15</v>
      </c>
    </row>
    <row r="806" spans="1:18" x14ac:dyDescent="0.2">
      <c r="A806" s="94"/>
      <c r="B806" s="94" t="s">
        <v>229</v>
      </c>
      <c r="C806" s="94">
        <v>0</v>
      </c>
      <c r="D806" s="97">
        <v>0</v>
      </c>
      <c r="E806" s="97">
        <v>0</v>
      </c>
      <c r="F806" s="97">
        <v>0.43</v>
      </c>
      <c r="G806" s="94">
        <v>2.0499999999999998</v>
      </c>
      <c r="H806" s="97">
        <v>2.37</v>
      </c>
      <c r="I806" s="97">
        <v>2.8</v>
      </c>
      <c r="J806" s="97">
        <v>47.07</v>
      </c>
      <c r="K806" s="94">
        <v>0</v>
      </c>
      <c r="L806" s="94">
        <v>0.11</v>
      </c>
      <c r="M806" s="94">
        <v>0.32</v>
      </c>
      <c r="N806" s="97">
        <v>1.62</v>
      </c>
      <c r="O806" s="94">
        <v>2.2599999999999998</v>
      </c>
      <c r="P806" s="94">
        <v>1.29</v>
      </c>
      <c r="Q806" s="94">
        <v>2.0499999999999998</v>
      </c>
      <c r="R806" s="97">
        <v>53.54</v>
      </c>
    </row>
    <row r="807" spans="1:18" x14ac:dyDescent="0.2">
      <c r="A807" s="94"/>
      <c r="B807" s="94" t="s">
        <v>230</v>
      </c>
      <c r="C807" s="94">
        <v>0.32</v>
      </c>
      <c r="D807" s="97">
        <v>0</v>
      </c>
      <c r="E807" s="97">
        <v>0.22</v>
      </c>
      <c r="F807" s="97">
        <v>0.43</v>
      </c>
      <c r="G807" s="94">
        <v>2.69</v>
      </c>
      <c r="H807" s="97">
        <v>2.91</v>
      </c>
      <c r="I807" s="97">
        <v>3.45</v>
      </c>
      <c r="J807" s="97">
        <v>51.92</v>
      </c>
      <c r="K807" s="94">
        <v>0</v>
      </c>
      <c r="L807" s="94">
        <v>0</v>
      </c>
      <c r="M807" s="94">
        <v>0.11</v>
      </c>
      <c r="N807" s="97">
        <v>2.48</v>
      </c>
      <c r="O807" s="94">
        <v>2.0499999999999998</v>
      </c>
      <c r="P807" s="94">
        <v>1.08</v>
      </c>
      <c r="Q807" s="94">
        <v>2.0499999999999998</v>
      </c>
      <c r="R807" s="97">
        <v>57.09</v>
      </c>
    </row>
    <row r="808" spans="1:18" x14ac:dyDescent="0.2">
      <c r="A808" s="94"/>
      <c r="B808" s="94" t="s">
        <v>231</v>
      </c>
      <c r="C808" s="94">
        <v>0.11</v>
      </c>
      <c r="D808" s="97">
        <v>0</v>
      </c>
      <c r="E808" s="97">
        <v>0.11</v>
      </c>
      <c r="F808" s="97">
        <v>0.97</v>
      </c>
      <c r="G808" s="94">
        <v>2.91</v>
      </c>
      <c r="H808" s="97">
        <v>2.0499999999999998</v>
      </c>
      <c r="I808" s="97">
        <v>3.66</v>
      </c>
      <c r="J808" s="97">
        <v>40.39</v>
      </c>
      <c r="K808" s="94">
        <v>0</v>
      </c>
      <c r="L808" s="94">
        <v>0.32</v>
      </c>
      <c r="M808" s="94">
        <v>0</v>
      </c>
      <c r="N808" s="97">
        <v>3.12</v>
      </c>
      <c r="O808" s="94">
        <v>1.83</v>
      </c>
      <c r="P808" s="94">
        <v>3.02</v>
      </c>
      <c r="Q808" s="94">
        <v>2.2599999999999998</v>
      </c>
      <c r="R808" s="97">
        <v>50.63</v>
      </c>
    </row>
    <row r="809" spans="1:18" x14ac:dyDescent="0.2">
      <c r="A809" s="94"/>
      <c r="B809" s="94" t="s">
        <v>232</v>
      </c>
      <c r="C809" s="94">
        <v>0.22</v>
      </c>
      <c r="D809" s="97">
        <v>0</v>
      </c>
      <c r="E809" s="97">
        <v>0</v>
      </c>
      <c r="F809" s="97">
        <v>0.22</v>
      </c>
      <c r="G809" s="94">
        <v>3.02</v>
      </c>
      <c r="H809" s="97">
        <v>2.0499999999999998</v>
      </c>
      <c r="I809" s="97">
        <v>3.02</v>
      </c>
      <c r="J809" s="97">
        <v>47.07</v>
      </c>
      <c r="K809" s="94">
        <v>0</v>
      </c>
      <c r="L809" s="94">
        <v>0</v>
      </c>
      <c r="M809" s="94">
        <v>0.11</v>
      </c>
      <c r="N809" s="97">
        <v>2.37</v>
      </c>
      <c r="O809" s="94">
        <v>2.48</v>
      </c>
      <c r="P809" s="94">
        <v>4.2</v>
      </c>
      <c r="Q809" s="94">
        <v>1.29</v>
      </c>
      <c r="R809" s="97">
        <v>47.83</v>
      </c>
    </row>
    <row r="810" spans="1:18" x14ac:dyDescent="0.2">
      <c r="A810" s="94"/>
      <c r="B810" s="94" t="s">
        <v>233</v>
      </c>
      <c r="C810" s="94">
        <v>0.11</v>
      </c>
      <c r="D810" s="97">
        <v>0</v>
      </c>
      <c r="E810" s="97">
        <v>0</v>
      </c>
      <c r="F810" s="97">
        <v>0.43</v>
      </c>
      <c r="G810" s="94">
        <v>3.77</v>
      </c>
      <c r="H810" s="97">
        <v>2.8</v>
      </c>
      <c r="I810" s="97">
        <v>2.91</v>
      </c>
      <c r="J810" s="97">
        <v>48.26</v>
      </c>
      <c r="K810" s="94">
        <v>0</v>
      </c>
      <c r="L810" s="94">
        <v>0.22</v>
      </c>
      <c r="M810" s="94">
        <v>0.11</v>
      </c>
      <c r="N810" s="97">
        <v>2.48</v>
      </c>
      <c r="O810" s="94">
        <v>2.0499999999999998</v>
      </c>
      <c r="P810" s="94">
        <v>2.48</v>
      </c>
      <c r="Q810" s="94">
        <v>3.45</v>
      </c>
      <c r="R810" s="97">
        <v>52.57</v>
      </c>
    </row>
    <row r="811" spans="1:18" x14ac:dyDescent="0.2">
      <c r="A811" s="94"/>
      <c r="B811" s="94" t="s">
        <v>234</v>
      </c>
      <c r="C811" s="94">
        <v>0.32</v>
      </c>
      <c r="D811" s="97">
        <v>0</v>
      </c>
      <c r="E811" s="97">
        <v>0.22</v>
      </c>
      <c r="F811" s="97">
        <v>0.32</v>
      </c>
      <c r="G811" s="94">
        <v>2.91</v>
      </c>
      <c r="H811" s="97">
        <v>2.48</v>
      </c>
      <c r="I811" s="97">
        <v>34.36</v>
      </c>
      <c r="J811" s="97">
        <v>49.33</v>
      </c>
      <c r="K811" s="94">
        <v>0.11</v>
      </c>
      <c r="L811" s="94">
        <v>0.11</v>
      </c>
      <c r="M811" s="94">
        <v>1.83</v>
      </c>
      <c r="N811" s="97">
        <v>2.69</v>
      </c>
      <c r="O811" s="94">
        <v>1.62</v>
      </c>
      <c r="P811" s="94">
        <v>2.8</v>
      </c>
      <c r="Q811" s="94">
        <v>44.81</v>
      </c>
      <c r="R811" s="97">
        <v>49.12</v>
      </c>
    </row>
    <row r="812" spans="1:18" x14ac:dyDescent="0.2">
      <c r="A812" s="94"/>
      <c r="B812" s="94" t="s">
        <v>235</v>
      </c>
      <c r="C812" s="94">
        <v>0.11</v>
      </c>
      <c r="D812" s="97">
        <v>0</v>
      </c>
      <c r="E812" s="97">
        <v>0.22</v>
      </c>
      <c r="F812" s="97"/>
      <c r="G812" s="94">
        <v>2.15</v>
      </c>
      <c r="H812" s="97">
        <v>2.69</v>
      </c>
      <c r="I812" s="97">
        <v>41.04</v>
      </c>
      <c r="J812" s="97"/>
      <c r="K812" s="94">
        <v>0.11</v>
      </c>
      <c r="L812" s="94">
        <v>0.11</v>
      </c>
      <c r="M812" s="94">
        <v>2.59</v>
      </c>
      <c r="N812" s="97"/>
      <c r="O812" s="94">
        <v>2.37</v>
      </c>
      <c r="P812" s="94">
        <v>1.29</v>
      </c>
      <c r="Q812" s="94">
        <v>40.39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709404</v>
      </c>
      <c r="D818" s="101">
        <v>272989</v>
      </c>
      <c r="E818" s="101">
        <v>462596</v>
      </c>
      <c r="F818" s="101">
        <v>164078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704089</v>
      </c>
      <c r="D819" s="101">
        <v>269966</v>
      </c>
      <c r="E819" s="101">
        <v>458719</v>
      </c>
      <c r="F819" s="101">
        <v>163525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705089</v>
      </c>
      <c r="D820" s="101">
        <v>269666</v>
      </c>
      <c r="E820" s="101">
        <v>464029</v>
      </c>
      <c r="F820" s="101">
        <v>155045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704191</v>
      </c>
      <c r="D821" s="101">
        <v>268705</v>
      </c>
      <c r="E821" s="101">
        <v>463480</v>
      </c>
      <c r="F821" s="101">
        <v>157439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697586</v>
      </c>
      <c r="D822" s="101">
        <v>263070</v>
      </c>
      <c r="E822" s="101">
        <v>462654</v>
      </c>
      <c r="F822" s="101">
        <v>158588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692692</v>
      </c>
      <c r="D823" s="101">
        <v>264354</v>
      </c>
      <c r="E823" s="101">
        <v>458361</v>
      </c>
      <c r="F823" s="101">
        <v>162499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674760</v>
      </c>
      <c r="D824" s="101">
        <v>263144</v>
      </c>
      <c r="E824" s="101">
        <v>442785</v>
      </c>
      <c r="F824" s="101">
        <v>164305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678189</v>
      </c>
      <c r="D825" s="101">
        <v>264551</v>
      </c>
      <c r="E825" s="101">
        <v>444259</v>
      </c>
      <c r="F825" s="101">
        <v>167731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678003</v>
      </c>
      <c r="D826" s="101">
        <v>264259</v>
      </c>
      <c r="E826" s="101">
        <v>441834</v>
      </c>
      <c r="F826" s="101">
        <v>168447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676468</v>
      </c>
      <c r="D827" s="101">
        <v>265546</v>
      </c>
      <c r="E827" s="101">
        <v>438672</v>
      </c>
      <c r="F827" s="101">
        <v>169481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676234</v>
      </c>
      <c r="D828" s="101">
        <v>264784</v>
      </c>
      <c r="E828" s="101">
        <v>438958</v>
      </c>
      <c r="F828" s="101">
        <v>170430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675472</v>
      </c>
      <c r="D829" s="101">
        <v>265166</v>
      </c>
      <c r="E829" s="101">
        <v>439046</v>
      </c>
      <c r="F829" s="101">
        <v>171115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678635</v>
      </c>
      <c r="D830" s="101">
        <v>267262</v>
      </c>
      <c r="E830" s="101">
        <v>439132</v>
      </c>
      <c r="F830" s="101">
        <v>174584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1418436</v>
      </c>
      <c r="D836" s="101">
        <v>617574</v>
      </c>
      <c r="E836" s="101">
        <v>548858</v>
      </c>
      <c r="F836" s="101">
        <v>207982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1405615</v>
      </c>
      <c r="D837" s="101">
        <v>612925</v>
      </c>
      <c r="E837" s="101">
        <v>542972</v>
      </c>
      <c r="F837" s="101">
        <v>207880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1409852</v>
      </c>
      <c r="D838" s="101">
        <v>625202</v>
      </c>
      <c r="E838" s="101">
        <v>548232</v>
      </c>
      <c r="F838" s="101">
        <v>193581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1431303</v>
      </c>
      <c r="D839" s="101">
        <v>642077</v>
      </c>
      <c r="E839" s="101">
        <v>547802</v>
      </c>
      <c r="F839" s="101">
        <v>198246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1439438</v>
      </c>
      <c r="D840" s="101">
        <v>647111</v>
      </c>
      <c r="E840" s="101">
        <v>547123</v>
      </c>
      <c r="F840" s="101">
        <v>201966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1459571</v>
      </c>
      <c r="D841" s="101">
        <v>666204</v>
      </c>
      <c r="E841" s="101">
        <v>543824</v>
      </c>
      <c r="F841" s="101">
        <v>209856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1481341</v>
      </c>
      <c r="D842" s="101">
        <v>684434</v>
      </c>
      <c r="E842" s="101">
        <v>542515</v>
      </c>
      <c r="F842" s="101">
        <v>214075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1510138</v>
      </c>
      <c r="D843" s="101">
        <v>699024</v>
      </c>
      <c r="E843" s="101">
        <v>547931</v>
      </c>
      <c r="F843" s="101">
        <v>222170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1513923</v>
      </c>
      <c r="D844" s="101">
        <v>704153</v>
      </c>
      <c r="E844" s="101">
        <v>543771</v>
      </c>
      <c r="F844" s="101">
        <v>224032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1529536</v>
      </c>
      <c r="D845" s="101">
        <v>717502</v>
      </c>
      <c r="E845" s="101">
        <v>543056</v>
      </c>
      <c r="F845" s="101">
        <v>225979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1497217</v>
      </c>
      <c r="D846" s="101">
        <v>690724</v>
      </c>
      <c r="E846" s="101">
        <v>543916</v>
      </c>
      <c r="F846" s="101">
        <v>221759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1509258</v>
      </c>
      <c r="D847" s="101">
        <v>701884</v>
      </c>
      <c r="E847" s="101">
        <v>545536</v>
      </c>
      <c r="F847" s="101">
        <v>223066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1513510</v>
      </c>
      <c r="D848" s="101">
        <v>699427</v>
      </c>
      <c r="E848" s="101">
        <v>547087</v>
      </c>
      <c r="F848" s="101">
        <v>228264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24457101877</v>
      </c>
      <c r="D854" s="102">
        <v>10202505805</v>
      </c>
      <c r="E854" s="102">
        <v>1530836590</v>
      </c>
      <c r="F854" s="102">
        <v>1586090785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24660197224</v>
      </c>
      <c r="D855" s="102">
        <v>9976871619</v>
      </c>
      <c r="E855" s="102">
        <v>1549386745</v>
      </c>
      <c r="F855" s="102">
        <v>1651543445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24441125921</v>
      </c>
      <c r="D856" s="102">
        <v>10067287048</v>
      </c>
      <c r="E856" s="102">
        <v>1389172504</v>
      </c>
      <c r="F856" s="102">
        <v>1534473475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24766556797</v>
      </c>
      <c r="D857" s="102">
        <v>10076185370</v>
      </c>
      <c r="E857" s="102">
        <v>1428929422</v>
      </c>
      <c r="F857" s="102">
        <v>1485100566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24705143810</v>
      </c>
      <c r="D858" s="102">
        <v>9990067707</v>
      </c>
      <c r="E858" s="102">
        <v>1379025777</v>
      </c>
      <c r="F858" s="102">
        <v>1485371906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24905846967</v>
      </c>
      <c r="D859" s="102">
        <v>10203513823</v>
      </c>
      <c r="E859" s="102">
        <v>1335599345</v>
      </c>
      <c r="F859" s="102">
        <v>1537944034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24490886282</v>
      </c>
      <c r="D860" s="102">
        <v>9820335423</v>
      </c>
      <c r="E860" s="102">
        <v>1293632543</v>
      </c>
      <c r="F860" s="102">
        <v>1517140987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24978855305</v>
      </c>
      <c r="D861" s="102">
        <v>10177972895</v>
      </c>
      <c r="E861" s="102">
        <v>1302510960</v>
      </c>
      <c r="F861" s="102">
        <v>1592193867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24748362898</v>
      </c>
      <c r="D862" s="102">
        <v>10052193630</v>
      </c>
      <c r="E862" s="102">
        <v>1173546801</v>
      </c>
      <c r="F862" s="102">
        <v>1595465489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24699410984</v>
      </c>
      <c r="D863" s="102">
        <v>10062044878</v>
      </c>
      <c r="E863" s="102">
        <v>1156881315</v>
      </c>
      <c r="F863" s="102">
        <v>1570248623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24699757557</v>
      </c>
      <c r="D864" s="102">
        <v>9976711217</v>
      </c>
      <c r="E864" s="102">
        <v>1167517443</v>
      </c>
      <c r="F864" s="102">
        <v>1575782492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24964419118</v>
      </c>
      <c r="D865" s="102">
        <v>10003412289</v>
      </c>
      <c r="E865" s="102">
        <v>1439677704</v>
      </c>
      <c r="F865" s="102">
        <v>1576783991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25285725593</v>
      </c>
      <c r="D866" s="102">
        <v>10144953588</v>
      </c>
      <c r="E866" s="102">
        <v>1581465685</v>
      </c>
      <c r="F866" s="102">
        <v>1609867220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17242</v>
      </c>
      <c r="D872" s="102">
        <v>16520</v>
      </c>
      <c r="E872" s="102">
        <v>2789</v>
      </c>
      <c r="F872" s="102">
        <v>7626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17544</v>
      </c>
      <c r="D873" s="102">
        <v>16277</v>
      </c>
      <c r="E873" s="102">
        <v>2854</v>
      </c>
      <c r="F873" s="102">
        <v>7945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17336</v>
      </c>
      <c r="D874" s="102">
        <v>16102</v>
      </c>
      <c r="E874" s="102">
        <v>2534</v>
      </c>
      <c r="F874" s="102">
        <v>7927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17304</v>
      </c>
      <c r="D875" s="102">
        <v>15693</v>
      </c>
      <c r="E875" s="102">
        <v>2608</v>
      </c>
      <c r="F875" s="102">
        <v>7491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17163</v>
      </c>
      <c r="D876" s="102">
        <v>15438</v>
      </c>
      <c r="E876" s="102">
        <v>2521</v>
      </c>
      <c r="F876" s="102">
        <v>7355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17064</v>
      </c>
      <c r="D877" s="102">
        <v>15316</v>
      </c>
      <c r="E877" s="102">
        <v>2456</v>
      </c>
      <c r="F877" s="102">
        <v>7329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16533</v>
      </c>
      <c r="D878" s="102">
        <v>14348</v>
      </c>
      <c r="E878" s="102">
        <v>2385</v>
      </c>
      <c r="F878" s="102">
        <v>7087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16541</v>
      </c>
      <c r="D879" s="102">
        <v>14560</v>
      </c>
      <c r="E879" s="102">
        <v>2377</v>
      </c>
      <c r="F879" s="102">
        <v>7167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16347</v>
      </c>
      <c r="D880" s="102">
        <v>14276</v>
      </c>
      <c r="E880" s="102">
        <v>2158</v>
      </c>
      <c r="F880" s="102">
        <v>7122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16148</v>
      </c>
      <c r="D881" s="102">
        <v>14024</v>
      </c>
      <c r="E881" s="102">
        <v>2130</v>
      </c>
      <c r="F881" s="102">
        <v>6949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16497</v>
      </c>
      <c r="D882" s="102">
        <v>14444</v>
      </c>
      <c r="E882" s="102">
        <v>2147</v>
      </c>
      <c r="F882" s="102">
        <v>7106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16541</v>
      </c>
      <c r="D883" s="102">
        <v>14252</v>
      </c>
      <c r="E883" s="102">
        <v>2639</v>
      </c>
      <c r="F883" s="102">
        <v>7069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16707</v>
      </c>
      <c r="D884" s="102">
        <v>14505</v>
      </c>
      <c r="E884" s="102">
        <v>2891</v>
      </c>
      <c r="F884" s="102">
        <v>7053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9.1999999999999998E-3</v>
      </c>
      <c r="D890" s="103">
        <v>5.7999999999999996E-3</v>
      </c>
      <c r="E890" s="103">
        <v>4.1999999999999997E-3</v>
      </c>
      <c r="F890" s="103">
        <v>2.0999999999999999E-3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1.54E-2</v>
      </c>
      <c r="D891" s="103">
        <v>6.3E-3</v>
      </c>
      <c r="E891" s="103">
        <v>1.0699999999999999E-2</v>
      </c>
      <c r="F891" s="103">
        <v>2.3E-3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1.4500000000000001E-2</v>
      </c>
      <c r="D892" s="103">
        <v>6.3E-3</v>
      </c>
      <c r="E892" s="103">
        <v>9.5999999999999992E-3</v>
      </c>
      <c r="F892" s="103">
        <v>2E-3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1.46E-2</v>
      </c>
      <c r="D893" s="103">
        <v>6.3E-3</v>
      </c>
      <c r="E893" s="103">
        <v>9.9000000000000008E-3</v>
      </c>
      <c r="F893" s="103">
        <v>1.9E-3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1.4999999999999999E-2</v>
      </c>
      <c r="D894" s="103">
        <v>6.4999999999999997E-3</v>
      </c>
      <c r="E894" s="103">
        <v>1.01E-2</v>
      </c>
      <c r="F894" s="103">
        <v>2.0999999999999999E-3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1.5699999999999999E-2</v>
      </c>
      <c r="D895" s="103">
        <v>6.7000000000000002E-3</v>
      </c>
      <c r="E895" s="103">
        <v>1.06E-2</v>
      </c>
      <c r="F895" s="103">
        <v>2.7000000000000001E-3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1.54E-2</v>
      </c>
      <c r="D896" s="103">
        <v>6.4999999999999997E-3</v>
      </c>
      <c r="E896" s="103">
        <v>1.0200000000000001E-2</v>
      </c>
      <c r="F896" s="103">
        <v>2.7000000000000001E-3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1.67E-2</v>
      </c>
      <c r="D897" s="103">
        <v>7.0000000000000001E-3</v>
      </c>
      <c r="E897" s="103">
        <v>1.14E-2</v>
      </c>
      <c r="F897" s="103">
        <v>2.8999999999999998E-3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1.6E-2</v>
      </c>
      <c r="D898" s="103">
        <v>7.1999999999999998E-3</v>
      </c>
      <c r="E898" s="103">
        <v>1.0200000000000001E-2</v>
      </c>
      <c r="F898" s="103">
        <v>3.2000000000000002E-3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1.03E-2</v>
      </c>
      <c r="D899" s="103">
        <v>7.0000000000000001E-3</v>
      </c>
      <c r="E899" s="103">
        <v>3.3999999999999998E-3</v>
      </c>
      <c r="F899" s="103">
        <v>3.5999999999999999E-3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1.12E-2</v>
      </c>
      <c r="D900" s="103">
        <v>6.8999999999999999E-3</v>
      </c>
      <c r="E900" s="103">
        <v>4.8999999999999998E-3</v>
      </c>
      <c r="F900" s="103">
        <v>3.5999999999999999E-3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1.15E-2</v>
      </c>
      <c r="D901" s="103">
        <v>7.1999999999999998E-3</v>
      </c>
      <c r="E901" s="103">
        <v>5.7000000000000002E-3</v>
      </c>
      <c r="F901" s="103">
        <v>3.5000000000000001E-3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1.95E-2</v>
      </c>
      <c r="D902" s="103">
        <v>6.8999999999999999E-3</v>
      </c>
      <c r="E902" s="103">
        <v>1.4200000000000001E-2</v>
      </c>
      <c r="F902" s="103">
        <v>3.5999999999999999E-3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7.9000000000000008E-3</v>
      </c>
      <c r="D908" s="103">
        <v>5.5999999999999999E-3</v>
      </c>
      <c r="E908" s="103">
        <v>4.0000000000000001E-3</v>
      </c>
      <c r="F908" s="103">
        <v>2.5999999999999999E-3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7.7999999999999996E-3</v>
      </c>
      <c r="D909" s="103">
        <v>5.7000000000000002E-3</v>
      </c>
      <c r="E909" s="103">
        <v>2.5000000000000001E-3</v>
      </c>
      <c r="F909" s="103">
        <v>2.5999999999999999E-3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7.7000000000000002E-3</v>
      </c>
      <c r="D910" s="103">
        <v>5.7999999999999996E-3</v>
      </c>
      <c r="E910" s="103">
        <v>1.9E-3</v>
      </c>
      <c r="F910" s="103">
        <v>2.5000000000000001E-3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7.3000000000000001E-3</v>
      </c>
      <c r="D911" s="103">
        <v>5.8999999999999999E-3</v>
      </c>
      <c r="E911" s="103">
        <v>1.5E-3</v>
      </c>
      <c r="F911" s="103">
        <v>2.2000000000000001E-3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7.1999999999999998E-3</v>
      </c>
      <c r="D912" s="103">
        <v>6.0000000000000001E-3</v>
      </c>
      <c r="E912" s="103">
        <v>1.4E-3</v>
      </c>
      <c r="F912" s="103">
        <v>2.0999999999999999E-3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7.4999999999999997E-3</v>
      </c>
      <c r="D913" s="103">
        <v>6.1999999999999998E-3</v>
      </c>
      <c r="E913" s="103">
        <v>1.4E-3</v>
      </c>
      <c r="F913" s="103">
        <v>2.5000000000000001E-3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8.2000000000000007E-3</v>
      </c>
      <c r="D914" s="103">
        <v>6.7000000000000002E-3</v>
      </c>
      <c r="E914" s="103">
        <v>1.4E-3</v>
      </c>
      <c r="F914" s="103">
        <v>3.0999999999999999E-3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7.9000000000000008E-3</v>
      </c>
      <c r="D915" s="103">
        <v>6.6E-3</v>
      </c>
      <c r="E915" s="103">
        <v>1.2999999999999999E-3</v>
      </c>
      <c r="F915" s="103">
        <v>3.0999999999999999E-3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8.3999999999999995E-3</v>
      </c>
      <c r="D916" s="103">
        <v>7.0000000000000001E-3</v>
      </c>
      <c r="E916" s="103">
        <v>1.1999999999999999E-3</v>
      </c>
      <c r="F916" s="103">
        <v>3.7000000000000002E-3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8.2000000000000007E-3</v>
      </c>
      <c r="D917" s="103">
        <v>7.0000000000000001E-3</v>
      </c>
      <c r="E917" s="103">
        <v>1E-3</v>
      </c>
      <c r="F917" s="103">
        <v>3.3E-3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8.6E-3</v>
      </c>
      <c r="D918" s="103">
        <v>7.0000000000000001E-3</v>
      </c>
      <c r="E918" s="103">
        <v>1.1999999999999999E-3</v>
      </c>
      <c r="F918" s="103">
        <v>3.8999999999999998E-3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8.5000000000000006E-3</v>
      </c>
      <c r="D919" s="103">
        <v>7.1000000000000004E-3</v>
      </c>
      <c r="E919" s="103">
        <v>1E-3</v>
      </c>
      <c r="F919" s="103">
        <v>4.1999999999999997E-3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1.0200000000000001E-2</v>
      </c>
      <c r="D920" s="103">
        <v>8.6E-3</v>
      </c>
      <c r="E920" s="103">
        <v>3.2000000000000002E-3</v>
      </c>
      <c r="F920" s="103">
        <v>4.3E-3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8.0999999999999996E-3</v>
      </c>
      <c r="D926" s="103">
        <v>5.8999999999999999E-3</v>
      </c>
      <c r="E926" s="103">
        <v>2.5999999999999999E-3</v>
      </c>
      <c r="F926" s="103">
        <v>2.5000000000000001E-3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1.0999999999999999E-2</v>
      </c>
      <c r="D927" s="103">
        <v>6.3E-3</v>
      </c>
      <c r="E927" s="103">
        <v>7.1000000000000004E-3</v>
      </c>
      <c r="F927" s="103">
        <v>2.3999999999999998E-3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1.03E-2</v>
      </c>
      <c r="D928" s="103">
        <v>6.0000000000000001E-3</v>
      </c>
      <c r="E928" s="103">
        <v>4.7999999999999996E-3</v>
      </c>
      <c r="F928" s="103">
        <v>2.7000000000000001E-3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1.0500000000000001E-2</v>
      </c>
      <c r="D929" s="103">
        <v>6.3E-3</v>
      </c>
      <c r="E929" s="103">
        <v>5.0000000000000001E-3</v>
      </c>
      <c r="F929" s="103">
        <v>2.5000000000000001E-3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9.5999999999999992E-3</v>
      </c>
      <c r="D930" s="103">
        <v>5.7000000000000002E-3</v>
      </c>
      <c r="E930" s="103">
        <v>4.7000000000000002E-3</v>
      </c>
      <c r="F930" s="103">
        <v>2.3E-3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9.2999999999999992E-3</v>
      </c>
      <c r="D931" s="103">
        <v>5.4999999999999997E-3</v>
      </c>
      <c r="E931" s="103">
        <v>4.5999999999999999E-3</v>
      </c>
      <c r="F931" s="103">
        <v>2.3999999999999998E-3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9.9000000000000008E-3</v>
      </c>
      <c r="D932" s="103">
        <v>5.7999999999999996E-3</v>
      </c>
      <c r="E932" s="103">
        <v>5.0000000000000001E-3</v>
      </c>
      <c r="F932" s="103">
        <v>2.5999999999999999E-3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1.09E-2</v>
      </c>
      <c r="D933" s="103">
        <v>6.1999999999999998E-3</v>
      </c>
      <c r="E933" s="103">
        <v>5.4000000000000003E-3</v>
      </c>
      <c r="F933" s="103">
        <v>3.3E-3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1.01E-2</v>
      </c>
      <c r="D934" s="103">
        <v>6.1000000000000004E-3</v>
      </c>
      <c r="E934" s="103">
        <v>4.5999999999999999E-3</v>
      </c>
      <c r="F934" s="103">
        <v>3.0000000000000001E-3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7.9000000000000008E-3</v>
      </c>
      <c r="D935" s="103">
        <v>5.8999999999999999E-3</v>
      </c>
      <c r="E935" s="103">
        <v>2E-3</v>
      </c>
      <c r="F935" s="103">
        <v>3.5999999999999999E-3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8.5000000000000006E-3</v>
      </c>
      <c r="D936" s="103">
        <v>6.1000000000000004E-3</v>
      </c>
      <c r="E936" s="103">
        <v>2.5000000000000001E-3</v>
      </c>
      <c r="F936" s="103">
        <v>3.8999999999999998E-3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8.8999999999999999E-3</v>
      </c>
      <c r="D937" s="103">
        <v>6.4000000000000003E-3</v>
      </c>
      <c r="E937" s="103">
        <v>2.5999999999999999E-3</v>
      </c>
      <c r="F937" s="103">
        <v>4.0000000000000001E-3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1.21E-2</v>
      </c>
      <c r="D938" s="103">
        <v>6.1000000000000004E-3</v>
      </c>
      <c r="E938" s="103">
        <v>6.4000000000000003E-3</v>
      </c>
      <c r="F938" s="103">
        <v>4.1999999999999997E-3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6.1999999999999998E-3</v>
      </c>
      <c r="D944" s="103">
        <v>4.7000000000000002E-3</v>
      </c>
      <c r="E944" s="103">
        <v>1.5E-3</v>
      </c>
      <c r="F944" s="103">
        <v>1.9E-3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6.1000000000000004E-3</v>
      </c>
      <c r="D945" s="103">
        <v>4.8999999999999998E-3</v>
      </c>
      <c r="E945" s="103">
        <v>1.4E-3</v>
      </c>
      <c r="F945" s="103">
        <v>1.9E-3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6.4999999999999997E-3</v>
      </c>
      <c r="D946" s="103">
        <v>5.1000000000000004E-3</v>
      </c>
      <c r="E946" s="103">
        <v>3.8E-3</v>
      </c>
      <c r="F946" s="103">
        <v>1.6999999999999999E-3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6.1000000000000004E-3</v>
      </c>
      <c r="D947" s="103">
        <v>4.7999999999999996E-3</v>
      </c>
      <c r="E947" s="103">
        <v>1.2999999999999999E-3</v>
      </c>
      <c r="F947" s="103">
        <v>2E-3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6.1999999999999998E-3</v>
      </c>
      <c r="D948" s="103">
        <v>4.8999999999999998E-3</v>
      </c>
      <c r="E948" s="103">
        <v>1.2999999999999999E-3</v>
      </c>
      <c r="F948" s="103">
        <v>2E-3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5.4999999999999997E-3</v>
      </c>
      <c r="D949" s="103">
        <v>4.5999999999999999E-3</v>
      </c>
      <c r="E949" s="103">
        <v>1E-3</v>
      </c>
      <c r="F949" s="103">
        <v>2E-3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5.4000000000000003E-3</v>
      </c>
      <c r="D950" s="103">
        <v>4.5999999999999999E-3</v>
      </c>
      <c r="E950" s="103">
        <v>1E-3</v>
      </c>
      <c r="F950" s="103">
        <v>1.9E-3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6.1999999999999998E-3</v>
      </c>
      <c r="D951" s="103">
        <v>5.1999999999999998E-3</v>
      </c>
      <c r="E951" s="103">
        <v>1E-3</v>
      </c>
      <c r="F951" s="103">
        <v>2.3E-3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6.4000000000000003E-3</v>
      </c>
      <c r="D952" s="103">
        <v>5.3E-3</v>
      </c>
      <c r="E952" s="103">
        <v>1.1000000000000001E-3</v>
      </c>
      <c r="F952" s="103">
        <v>2.7000000000000001E-3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5.8999999999999999E-3</v>
      </c>
      <c r="D953" s="103">
        <v>5.0000000000000001E-3</v>
      </c>
      <c r="E953" s="103">
        <v>6.9999999999999999E-4</v>
      </c>
      <c r="F953" s="103">
        <v>2.5000000000000001E-3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6.3E-3</v>
      </c>
      <c r="D954" s="103">
        <v>5.4000000000000003E-3</v>
      </c>
      <c r="E954" s="103">
        <v>8.0000000000000004E-4</v>
      </c>
      <c r="F954" s="103">
        <v>2.8999999999999998E-3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6.1999999999999998E-3</v>
      </c>
      <c r="D955" s="103">
        <v>5.1999999999999998E-3</v>
      </c>
      <c r="E955" s="103">
        <v>8.0000000000000004E-4</v>
      </c>
      <c r="F955" s="103">
        <v>3.0999999999999999E-3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6.3E-3</v>
      </c>
      <c r="D956" s="103">
        <v>5.1999999999999998E-3</v>
      </c>
      <c r="E956" s="103">
        <v>8.0000000000000004E-4</v>
      </c>
      <c r="F956" s="103">
        <v>3.0999999999999999E-3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0.34889999999999999</v>
      </c>
      <c r="D962" s="103">
        <v>0.2404</v>
      </c>
      <c r="E962" s="103">
        <v>8.9300000000000004E-2</v>
      </c>
      <c r="F962" s="103">
        <v>0.12479999999999999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0.35580000000000001</v>
      </c>
      <c r="D963" s="103">
        <v>0.22969999999999999</v>
      </c>
      <c r="E963" s="103">
        <v>0.1077</v>
      </c>
      <c r="F963" s="103">
        <v>0.1197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0.34289999999999998</v>
      </c>
      <c r="D964" s="103">
        <v>0.2281</v>
      </c>
      <c r="E964" s="103">
        <v>9.4799999999999995E-2</v>
      </c>
      <c r="F964" s="103">
        <v>0.1157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0.34510000000000002</v>
      </c>
      <c r="D965" s="103">
        <v>0.2261</v>
      </c>
      <c r="E965" s="103">
        <v>0.1026</v>
      </c>
      <c r="F965" s="103">
        <v>0.113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0.3357</v>
      </c>
      <c r="D966" s="103">
        <v>0.22339999999999999</v>
      </c>
      <c r="E966" s="103">
        <v>9.5399999999999999E-2</v>
      </c>
      <c r="F966" s="103">
        <v>0.1119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0.34160000000000001</v>
      </c>
      <c r="D967" s="103">
        <v>0.22559999999999999</v>
      </c>
      <c r="E967" s="103">
        <v>0.1008</v>
      </c>
      <c r="F967" s="103">
        <v>0.1123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0.33279999999999998</v>
      </c>
      <c r="D968" s="103">
        <v>0.22339999999999999</v>
      </c>
      <c r="E968" s="103">
        <v>9.3799999999999994E-2</v>
      </c>
      <c r="F968" s="103">
        <v>0.11119999999999999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0.33889999999999998</v>
      </c>
      <c r="D969" s="103">
        <v>0.22470000000000001</v>
      </c>
      <c r="E969" s="103">
        <v>9.9500000000000005E-2</v>
      </c>
      <c r="F969" s="103">
        <v>0.1111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0.3301</v>
      </c>
      <c r="D970" s="103">
        <v>0.22339999999999999</v>
      </c>
      <c r="E970" s="103">
        <v>8.9099999999999999E-2</v>
      </c>
      <c r="F970" s="103">
        <v>0.1091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0.32200000000000001</v>
      </c>
      <c r="D971" s="103">
        <v>0.22570000000000001</v>
      </c>
      <c r="E971" s="103">
        <v>7.5600000000000001E-2</v>
      </c>
      <c r="F971" s="103">
        <v>0.109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0.32850000000000001</v>
      </c>
      <c r="D972" s="103">
        <v>0.22789999999999999</v>
      </c>
      <c r="E972" s="103">
        <v>8.2500000000000004E-2</v>
      </c>
      <c r="F972" s="103">
        <v>0.1084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0.33160000000000001</v>
      </c>
      <c r="D973" s="103">
        <v>0.22939999999999999</v>
      </c>
      <c r="E973" s="103">
        <v>8.5599999999999996E-2</v>
      </c>
      <c r="F973" s="103">
        <v>0.1075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0.3448</v>
      </c>
      <c r="D974" s="103">
        <v>0.23280000000000001</v>
      </c>
      <c r="E974" s="103">
        <v>9.4399999999999998E-2</v>
      </c>
      <c r="F974" s="103">
        <v>0.111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0.61970000000000003</v>
      </c>
      <c r="D980" s="103">
        <f t="shared" si="34"/>
        <v>0.73759999999999981</v>
      </c>
      <c r="E980" s="103">
        <f t="shared" si="34"/>
        <v>0.89839999999999998</v>
      </c>
      <c r="F980" s="103">
        <f t="shared" si="34"/>
        <v>0.86609999999999998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0.60389999999999999</v>
      </c>
      <c r="D981" s="103">
        <f t="shared" si="34"/>
        <v>0.74709999999999999</v>
      </c>
      <c r="E981" s="103">
        <f t="shared" si="34"/>
        <v>0.87060000000000004</v>
      </c>
      <c r="F981" s="103">
        <f t="shared" si="34"/>
        <v>0.87109999999999999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0.61810000000000009</v>
      </c>
      <c r="D982" s="103">
        <f t="shared" si="34"/>
        <v>0.74870000000000003</v>
      </c>
      <c r="E982" s="103">
        <f t="shared" si="34"/>
        <v>0.88509999999999989</v>
      </c>
      <c r="F982" s="103">
        <f t="shared" si="34"/>
        <v>0.87539999999999996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0.61640000000000006</v>
      </c>
      <c r="D983" s="103">
        <f t="shared" si="34"/>
        <v>0.75060000000000004</v>
      </c>
      <c r="E983" s="103">
        <f t="shared" si="34"/>
        <v>0.87970000000000004</v>
      </c>
      <c r="F983" s="103">
        <f t="shared" si="34"/>
        <v>0.87840000000000007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0.62629999999999997</v>
      </c>
      <c r="D984" s="103">
        <f t="shared" si="34"/>
        <v>0.75350000000000006</v>
      </c>
      <c r="E984" s="103">
        <f t="shared" si="34"/>
        <v>0.8871</v>
      </c>
      <c r="F984" s="103">
        <f t="shared" si="34"/>
        <v>0.87960000000000005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0.62040000000000006</v>
      </c>
      <c r="D985" s="103">
        <f t="shared" si="34"/>
        <v>0.75139999999999996</v>
      </c>
      <c r="E985" s="103">
        <f t="shared" si="34"/>
        <v>0.88159999999999994</v>
      </c>
      <c r="F985" s="103">
        <f t="shared" si="34"/>
        <v>0.8781000000000001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0.62830000000000008</v>
      </c>
      <c r="D986" s="103">
        <f t="shared" si="34"/>
        <v>0.75299999999999989</v>
      </c>
      <c r="E986" s="103">
        <f t="shared" si="34"/>
        <v>0.88860000000000006</v>
      </c>
      <c r="F986" s="103">
        <f t="shared" si="34"/>
        <v>0.87849999999999995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0.61939999999999995</v>
      </c>
      <c r="D987" s="103">
        <f t="shared" si="34"/>
        <v>0.75029999999999997</v>
      </c>
      <c r="E987" s="103">
        <f t="shared" si="34"/>
        <v>0.88140000000000007</v>
      </c>
      <c r="F987" s="103">
        <f t="shared" si="34"/>
        <v>0.87730000000000008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0.629</v>
      </c>
      <c r="D988" s="103">
        <f t="shared" si="34"/>
        <v>0.75100000000000011</v>
      </c>
      <c r="E988" s="103">
        <f t="shared" si="34"/>
        <v>0.89380000000000004</v>
      </c>
      <c r="F988" s="103">
        <f t="shared" si="34"/>
        <v>0.87829999999999997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0.64569999999999994</v>
      </c>
      <c r="D989" s="103">
        <f t="shared" si="34"/>
        <v>0.74939999999999996</v>
      </c>
      <c r="E989" s="103">
        <f t="shared" si="34"/>
        <v>0.9173</v>
      </c>
      <c r="F989" s="103">
        <f t="shared" si="34"/>
        <v>0.878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0.63690000000000002</v>
      </c>
      <c r="D990" s="103">
        <f t="shared" si="34"/>
        <v>0.74670000000000003</v>
      </c>
      <c r="E990" s="103">
        <f t="shared" si="34"/>
        <v>0.90810000000000002</v>
      </c>
      <c r="F990" s="103">
        <f t="shared" si="34"/>
        <v>0.87729999999999997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0.63330000000000009</v>
      </c>
      <c r="D991" s="103">
        <f t="shared" si="34"/>
        <v>0.74470000000000014</v>
      </c>
      <c r="E991" s="103">
        <f t="shared" si="34"/>
        <v>0.90429999999999988</v>
      </c>
      <c r="F991" s="103">
        <f t="shared" si="34"/>
        <v>0.87770000000000004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0.60710000000000008</v>
      </c>
      <c r="D992" s="103">
        <f t="shared" si="34"/>
        <v>0.74039999999999995</v>
      </c>
      <c r="E992" s="103">
        <f t="shared" si="34"/>
        <v>0.88100000000000001</v>
      </c>
      <c r="F992" s="103">
        <f t="shared" si="34"/>
        <v>0.87380000000000002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2022-12-22T20:22:04Z</dcterms:modified>
</cp:coreProperties>
</file>