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I135" i="1" s="1"/>
  <c r="I137" i="1"/>
  <c r="C146" i="1"/>
  <c r="C145" i="1"/>
  <c r="C144" i="1"/>
  <c r="C143" i="1"/>
  <c r="C142" i="1"/>
  <c r="C141" i="1"/>
  <c r="I107" i="1"/>
  <c r="B58" i="1"/>
  <c r="I148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0" i="1"/>
  <c r="I104" i="1"/>
  <c r="I108" i="1"/>
  <c r="C113" i="1"/>
  <c r="C117" i="1"/>
  <c r="I97" i="1"/>
  <c r="I105" i="1"/>
  <c r="I109" i="1"/>
  <c r="I98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B772" i="1"/>
  <c r="C102" i="1"/>
  <c r="C112" i="1"/>
  <c r="C118" i="1"/>
  <c r="C114" i="1"/>
  <c r="H32" i="1"/>
  <c r="D430" i="1"/>
  <c r="I142" i="1"/>
  <c r="D441" i="1"/>
  <c r="D433" i="1"/>
  <c r="C775" i="1"/>
  <c r="H31" i="1"/>
  <c r="H34" i="1"/>
  <c r="I400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3" i="1"/>
  <c r="C401" i="1"/>
  <c r="I398" i="1"/>
  <c r="H29" i="1"/>
  <c r="B777" i="1"/>
  <c r="D438" i="1"/>
  <c r="C776" i="1"/>
  <c r="D434" i="1"/>
  <c r="I146" i="1"/>
  <c r="B774" i="1"/>
  <c r="C402" i="1"/>
  <c r="C388" i="1"/>
  <c r="C403" i="1" s="1"/>
  <c r="I389" i="1"/>
  <c r="B77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D405" i="1"/>
  <c r="I391" i="1" l="1"/>
  <c r="I396" i="1"/>
  <c r="I394" i="1"/>
  <c r="I402" i="1"/>
  <c r="I390" i="1"/>
  <c r="I392" i="1"/>
  <c r="I399" i="1"/>
  <c r="I395" i="1"/>
  <c r="I393" i="1"/>
  <c r="I401" i="1"/>
  <c r="G403" i="1"/>
  <c r="E403" i="1"/>
  <c r="C135" i="1"/>
  <c r="C137" i="1"/>
  <c r="H19" i="1"/>
  <c r="H22" i="1"/>
  <c r="H16" i="1"/>
  <c r="H21" i="1"/>
  <c r="H18" i="1"/>
  <c r="H17" i="1"/>
  <c r="H20" i="1"/>
  <c r="H30" i="1"/>
  <c r="I143" i="1"/>
  <c r="I144" i="1"/>
  <c r="D432" i="1"/>
  <c r="D436" i="1"/>
  <c r="B778" i="1"/>
  <c r="D429" i="1"/>
  <c r="I145" i="1"/>
  <c r="B776" i="1"/>
  <c r="D431" i="1"/>
  <c r="C778" i="1"/>
  <c r="B779" i="1"/>
  <c r="C777" i="1"/>
  <c r="I147" i="1"/>
  <c r="B773" i="1"/>
  <c r="D439" i="1"/>
  <c r="I103" i="1"/>
  <c r="C100" i="1"/>
  <c r="I99" i="1"/>
  <c r="I403" i="1" l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<sst xmlns="http://schemas.openxmlformats.org/spreadsheetml/2006/main" count="692" uniqueCount="531">
  <si>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</si>
  <si>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</si>
  <si>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</si>
  <si>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</si>
  <si>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</si>
  <si>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</si>
  <si>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</si>
  <si>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</si>
  <si>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</si>
  <si>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</si>
  <si>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</si>
  <si>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</si>
  <si>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</si>
  <si>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</si>
  <si>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</si>
  <si>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</si>
  <si>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</si>
  <si>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</si>
  <si>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</si>
  <si>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</si>
  <si>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</si>
  <si>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</si>
  <si>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</si>
  <si>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</si>
  <si>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</si>
  <si>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</si>
  <si>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</si>
  <si>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</si>
  <si>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</si>
  <si>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</si>
  <si>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</si>
  <si>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</si>
  <si>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</si>
  <si>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</si>
  <si>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</si>
  <si>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</si>
  <si>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</si>
  <si>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</si>
  <si>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</si>
  <si>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</si>
  <si>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</si>
  <si>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</si>
  <si>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</si>
  <si>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</si>
  <si>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</si>
  <si>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</si>
  <si>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</si>
  <si>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</si>
  <si>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</si>
  <si>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</si>
  <si>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</si>
  <si>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</si>
  <si>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</si>
  <si>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</si>
  <si>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</si>
  <si>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</si>
  <si>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</si>
  <si>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</si>
  <si>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</si>
  <si>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</si>
  <si>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</si>
  <si>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</si>
  <si>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</si>
  <si>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</si>
  <si>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</si>
  <si>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</si>
  <si>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</si>
  <si>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</si>
  <si>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</si>
  <si>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</si>
  <si>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</si>
  <si>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</si>
  <si>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</si>
  <si>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</si>
  <si>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</si>
  <si>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</si>
  <si>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</si>
  <si>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</si>
  <si>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</si>
  <si>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</si>
  <si>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</si>
  <si>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</si>
  <si>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</si>
  <si>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</si>
  <si>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</si>
  <si>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</si>
  <si>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</si>
  <si>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</si>
  <si>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</si>
  <si>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</si>
  <si>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</si>
  <si>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</si>
  <si>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</si>
  <si>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</si>
  <si>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</si>
  <si>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</si>
  <si>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</si>
  <si>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</si>
  <si>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</si>
  <si>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</si>
  <si>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</si>
  <si>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</si>
  <si>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</si>
  <si>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</si>
  <si>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</si>
  <si>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</si>
  <si>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</si>
  <si>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</si>
  <si>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</si>
  <si>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</si>
  <si>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</si>
  <si>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</si>
  <si>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</si>
  <si>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</si>
  <si>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</si>
  <si>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</si>
  <si>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</si>
  <si>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</si>
  <si>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</si>
  <si>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</si>
  <si>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</si>
  <si>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</si>
  <si>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</si>
  <si>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</si>
  <si>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</si>
  <si>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</si>
  <si>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</si>
  <si>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</si>
  <si>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</si>
  <si>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</si>
  <si>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</si>
  <si>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</si>
  <si>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</si>
  <si>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</si>
  <si>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</si>
  <si>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</si>
  <si>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</si>
  <si>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</si>
  <si>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</si>
  <si>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</si>
  <si>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</si>
  <si>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</si>
  <si>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</si>
  <si>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</si>
  <si>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</si>
  <si>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</si>
  <si>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</si>
  <si>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</si>
  <si>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</si>
  <si>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</si>
  <si>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</si>
  <si>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</si>
  <si>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</si>
  <si>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</si>
  <si>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</si>
  <si>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</si>
  <si>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</si>
  <si>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</si>
  <si>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</si>
  <si>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</si>
  <si>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</si>
  <si>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</si>
  <si>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</si>
  <si>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</si>
  <si>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</si>
  <si>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</si>
  <si>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</si>
  <si>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</si>
  <si>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</si>
  <si>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</si>
  <si>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</si>
  <si>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</si>
  <si>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</si>
  <si>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</si>
  <si>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</si>
  <si>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</si>
  <si>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</si>
  <si>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</si>
  <si>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</si>
  <si>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</si>
  <si>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</si>
  <si>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</si>
  <si>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</si>
  <si>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</si>
  <si>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</si>
  <si>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</si>
  <si>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</si>
  <si>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</si>
  <si>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</si>
  <si>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</si>
  <si>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</si>
  <si>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</si>
  <si>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</si>
  <si>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</si>
  <si>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</si>
  <si>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</si>
  <si>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</si>
  <si>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</si>
  <si>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</si>
  <si>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</si>
  <si>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</si>
  <si>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</si>
  <si>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</si>
  <si>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</si>
  <si>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</si>
  <si>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</si>
  <si>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</si>
  <si>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</si>
  <si>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</si>
  <si>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</si>
  <si>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</si>
  <si>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</si>
  <si>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</si>
  <si>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</si>
  <si>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</si>
  <si>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</si>
  <si>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</si>
  <si>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</si>
  <si>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</si>
  <si>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</si>
  <si>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</si>
  <si>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</si>
  <si>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</si>
  <si>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</si>
  <si>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</si>
  <si>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</si>
  <si>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</si>
  <si>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</si>
  <si>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</si>
  <si>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</si>
  <si>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</si>
  <si>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</si>
  <si>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</si>
  <si>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</si>
  <si>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</si>
  <si>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</si>
  <si>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</si>
  <si>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</si>
  <si>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</si>
  <si>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</si>
  <si>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</si>
  <si>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</si>
  <si>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</si>
  <si>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</si>
  <si>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</si>
  <si>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</si>
  <si>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</si>
  <si>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</si>
  <si>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</si>
  <si>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</si>
  <si>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</si>
  <si>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</si>
  <si>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</si>
  <si>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</si>
  <si>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</si>
  <si>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</si>
  <si>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</si>
  <si>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</si>
  <si>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</si>
  <si>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</si>
  <si>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</si>
  <si>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</si>
  <si>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</si>
  <si>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</si>
  <si>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</si>
  <si>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</si>
  <si>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</si>
  <si>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</si>
  <si>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</si>
  <si>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</si>
  <si>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</si>
  <si>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</si>
  <si>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</si>
  <si>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</si>
  <si>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</si>
  <si>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</si>
  <si>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</si>
  <si>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</si>
  <si>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</si>
  <si>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</si>
  <si>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</si>
  <si>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</si>
  <si>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</si>
  <si>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</si>
  <si>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</si>
  <si>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</si>
  <si>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</si>
  <si>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</si>
  <si>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</si>
  <si>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</si>
  <si>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</si>
  <si>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</si>
  <si>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</si>
  <si>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</si>
  <si>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</si>
  <si>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</si>
  <si>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</si>
  <si>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</si>
  <si>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</si>
  <si>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</si>
  <si>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</si>
  <si>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</si>
  <si>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</si>
  <si>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</si>
  <si>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</si>
  <si>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</si>
  <si>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</si>
  <si>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</si>
  <si>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</si>
  <si>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</si>
  <si>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</si>
  <si>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</si>
  <si>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</si>
  <si>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</si>
  <si>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</si>
  <si>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</si>
  <si>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</si>
  <si>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</si>
  <si>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</si>
  <si>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</si>
  <si>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</si>
  <si>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</si>
  <si>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</si>
  <si>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</si>
  <si>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</si>
  <si>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</si>
  <si>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</si>
  <si>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</si>
  <si>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</si>
  <si>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</si>
  <si>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</si>
  <si>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</si>
  <si>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</si>
  <si>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</si>
  <si>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</si>
  <si>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</si>
  <si>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</si>
  <si>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</si>
  <si>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</si>
  <si>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</si>
  <si>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</si>
  <si>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</si>
  <si>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</si>
  <si>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</si>
  <si>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</si>
  <si>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</si>
  <si>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</si>
  <si>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</si>
  <si>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</si>
  <si>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</si>
  <si>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</si>
  <si>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</si>
  <si>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</si>
  <si>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</si>
  <si>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</si>
  <si>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</si>
  <si>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</si>
  <si>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</si>
  <si>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</si>
  <si>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</si>
  <si>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</si>
  <si>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</si>
  <si>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</si>
  <si>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</si>
  <si>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</si>
  <si>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</si>
  <si>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</si>
  <si>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</si>
  <si>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</si>
  <si>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</si>
  <si>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</si>
  <si>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</si>
  <si>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</si>
  <si>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</si>
  <si>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</si>
  <si>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</si>
  <si>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</si>
  <si>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</si>
  <si>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</si>
  <si>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</si>
  <si>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</si>
  <si>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</si>
  <si>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</si>
  <si>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</si>
  <si>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</si>
  <si>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</si>
  <si>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</si>
  <si>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</si>
  <si>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</si>
  <si>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</si>
  <si>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</si>
  <si>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</si>
  <si>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</si>
  <si>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</si>
  <si>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</si>
  <si>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</si>
  <si>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</si>
  <si>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</si>
  <si>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</si>
  <si>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</si>
  <si>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</si>
  <si>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</si>
  <si>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</si>
  <si>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</si>
  <si>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</si>
  <si>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</si>
  <si>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</si>
  <si>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</si>
  <si>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</si>
  <si>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</si>
  <si>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</si>
  <si>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</si>
  <si>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</si>
  <si>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</si>
  <si>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</si>
  <si>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</si>
  <si>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</si>
  <si>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</si>
  <si>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</si>
  <si>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</si>
  <si>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</si>
  <si>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</si>
  <si>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</si>
  <si>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</si>
  <si>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</si>
  <si>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</si>
  <si>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</si>
  <si>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</si>
  <si>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</si>
  <si>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</si>
  <si>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</si>
  <si>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</si>
  <si>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</si>
  <si>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</si>
  <si>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</si>
  <si>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</si>
  <si>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</si>
  <si>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</si>
  <si>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</si>
  <si>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</si>
  <si>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</si>
  <si>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</si>
  <si>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</si>
  <si>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</si>
  <si>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</si>
  <si>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</si>
  <si>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</si>
  <si>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</si>
  <si>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</si>
  <si>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</si>
  <si>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</si>
  <si>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</si>
  <si>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</si>
  <si>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</si>
  <si>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</si>
  <si>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</si>
  <si>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</si>
  <si>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</si>
  <si>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</si>
  <si>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</si>
  <si>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</si>
  <si>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</si>
  <si>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</si>
  <si>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</si>
  <si>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</si>
  <si>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</si>
  <si>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</si>
  <si>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</si>
  <si>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</si>
  <si>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</si>
  <si>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</si>
  <si>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</si>
  <si>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</si>
  <si>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</si>
  <si>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</si>
  <si>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</si>
  <si>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</si>
  <si>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</si>
  <si>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</si>
  <si>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</si>
  <si>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</si>
  <si>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</si>
  <si>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</si>
  <si>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</si>
  <si>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</si>
  <si>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</si>
  <si>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</si>
  <si>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</si>
  <si>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</si>
  <si>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</si>
  <si>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</si>
  <si>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</si>
  <si>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</si>
  <si>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</si>
  <si>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</si>
  <si>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</si>
  <si>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</si>
  <si>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</si>
  <si>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</si>
  <si>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01:04 PM</t>
  </si>
  <si>
    <t>Entidad: Colima (Col)</t>
  </si>
  <si>
    <t>Gobernador:</t>
  </si>
  <si>
    <t>Mtra. Indira Vizcaíno Silva</t>
  </si>
  <si>
    <t>01/11/2021 al 31/10/2027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</si>
  <si>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</si>
  <si>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</si>
  <si>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</si>
  <si>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</si>
  <si>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</si>
  <si>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</si>
  <si>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</si>
  <si>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</si>
  <si>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</si>
  <si>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</si>
  <si>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</si>
  <si>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</si>
  <si>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</si>
  <si>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</si>
  <si>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</si>
  <si>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500 a 549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</si>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</sst>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-4.2415135295948696E-2</c:v>
                </c:pt>
                <c:pt idx="1">
                  <c:v>-6.7950988791220288E-2</c:v>
                </c:pt>
                <c:pt idx="2">
                  <c:v>-2.3830708585501036E-2</c:v>
                </c:pt>
                <c:pt idx="3">
                  <c:v>-5.7195353411253959E-2</c:v>
                </c:pt>
                <c:pt idx="4">
                  <c:v>-9.6569325572490691E-2</c:v>
                </c:pt>
                <c:pt idx="5">
                  <c:v>-8.1268473550971165E-2</c:v>
                </c:pt>
                <c:pt idx="6">
                  <c:v>-7.1437032221453978E-2</c:v>
                </c:pt>
                <c:pt idx="7">
                  <c:v>-6.89605778209956E-2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4.3041824257132544E-2</c:v>
                </c:pt>
                <c:pt idx="1">
                  <c:v>7.7203948002721623E-2</c:v>
                </c:pt>
                <c:pt idx="2">
                  <c:v>2.5476627945093783E-2</c:v>
                </c:pt>
                <c:pt idx="3">
                  <c:v>5.72366735625408E-2</c:v>
                </c:pt>
                <c:pt idx="4">
                  <c:v>8.7904489847638823E-2</c:v>
                </c:pt>
                <c:pt idx="5">
                  <c:v>7.5173751236161199E-2</c:v>
                </c:pt>
                <c:pt idx="6">
                  <c:v>6.5857434459353367E-2</c:v>
                </c:pt>
                <c:pt idx="7">
                  <c:v>5.847765543952245E-2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0066688"/>
        <c:axId val="278623296"/>
      </c:barChart>
      <c:catAx>
        <c:axId val="230066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8623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86232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0066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6.4999999999999997E-3</c:v>
                </c:pt>
                <c:pt idx="1">
                  <c:v>6.4000000000000003E-3</c:v>
                </c:pt>
                <c:pt idx="2">
                  <c:v>6.1000000000000004E-3</c:v>
                </c:pt>
                <c:pt idx="3">
                  <c:v>6.7999999999999996E-3</c:v>
                </c:pt>
                <c:pt idx="4">
                  <c:v>5.8999999999999999E-3</c:v>
                </c:pt>
                <c:pt idx="5">
                  <c:v>6.1999999999999998E-3</c:v>
                </c:pt>
                <c:pt idx="6">
                  <c:v>6.7999999999999996E-3</c:v>
                </c:pt>
                <c:pt idx="7">
                  <c:v>6.3E-3</c:v>
                </c:pt>
                <c:pt idx="8">
                  <c:v>6.6E-3</c:v>
                </c:pt>
                <c:pt idx="9">
                  <c:v>6.4000000000000003E-3</c:v>
                </c:pt>
                <c:pt idx="10">
                  <c:v>6.7999999999999996E-3</c:v>
                </c:pt>
                <c:pt idx="11">
                  <c:v>7.1000000000000004E-3</c:v>
                </c:pt>
                <c:pt idx="12">
                  <c:v>8.2000000000000007E-3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4.5999999999999999E-3</c:v>
                </c:pt>
                <c:pt idx="1">
                  <c:v>4.5999999999999999E-3</c:v>
                </c:pt>
                <c:pt idx="2">
                  <c:v>4.4000000000000003E-3</c:v>
                </c:pt>
                <c:pt idx="3">
                  <c:v>4.4999999999999997E-3</c:v>
                </c:pt>
                <c:pt idx="4">
                  <c:v>4.4000000000000003E-3</c:v>
                </c:pt>
                <c:pt idx="5">
                  <c:v>4.5999999999999999E-3</c:v>
                </c:pt>
                <c:pt idx="6">
                  <c:v>5.0000000000000001E-3</c:v>
                </c:pt>
                <c:pt idx="7">
                  <c:v>4.7000000000000002E-3</c:v>
                </c:pt>
                <c:pt idx="8">
                  <c:v>5.0000000000000001E-3</c:v>
                </c:pt>
                <c:pt idx="9">
                  <c:v>5.1000000000000004E-3</c:v>
                </c:pt>
                <c:pt idx="10">
                  <c:v>5.1999999999999998E-3</c:v>
                </c:pt>
                <c:pt idx="11">
                  <c:v>5.3E-3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1.6999999999999999E-3</c:v>
                </c:pt>
                <c:pt idx="2">
                  <c:v>1.1000000000000001E-3</c:v>
                </c:pt>
                <c:pt idx="3">
                  <c:v>1.8E-3</c:v>
                </c:pt>
                <c:pt idx="4">
                  <c:v>8.9999999999999998E-4</c:v>
                </c:pt>
                <c:pt idx="5">
                  <c:v>8.9999999999999998E-4</c:v>
                </c:pt>
                <c:pt idx="6">
                  <c:v>1E-3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8.0000000000000004E-4</c:v>
                </c:pt>
                <c:pt idx="10">
                  <c:v>8.9999999999999998E-4</c:v>
                </c:pt>
                <c:pt idx="11">
                  <c:v>8.9999999999999998E-4</c:v>
                </c:pt>
                <c:pt idx="12">
                  <c:v>2.5999999999999999E-3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2.5000000000000001E-3</c:v>
                </c:pt>
                <c:pt idx="3">
                  <c:v>2.3E-3</c:v>
                </c:pt>
                <c:pt idx="4">
                  <c:v>2.3999999999999998E-3</c:v>
                </c:pt>
                <c:pt idx="5">
                  <c:v>2.5000000000000001E-3</c:v>
                </c:pt>
                <c:pt idx="6">
                  <c:v>3.0000000000000001E-3</c:v>
                </c:pt>
                <c:pt idx="7">
                  <c:v>2.8999999999999998E-3</c:v>
                </c:pt>
                <c:pt idx="8">
                  <c:v>3.0000000000000001E-3</c:v>
                </c:pt>
                <c:pt idx="9">
                  <c:v>2.5999999999999999E-3</c:v>
                </c:pt>
                <c:pt idx="10">
                  <c:v>3.2000000000000002E-3</c:v>
                </c:pt>
                <c:pt idx="11">
                  <c:v>3.7000000000000002E-3</c:v>
                </c:pt>
                <c:pt idx="12">
                  <c:v>3.3999999999999998E-3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83072"/>
        <c:axId val="305192256"/>
      </c:lineChart>
      <c:catAx>
        <c:axId val="25728307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192256"/>
        <c:crosses val="autoZero"/>
        <c:auto val="1"/>
        <c:lblAlgn val="ctr"/>
        <c:lblOffset val="100"/>
        <c:noMultiLvlLbl val="0"/>
      </c:catAx>
      <c:valAx>
        <c:axId val="30519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83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5.7999999999999996E-3</c:v>
                </c:pt>
                <c:pt idx="1">
                  <c:v>6.0000000000000001E-3</c:v>
                </c:pt>
                <c:pt idx="2">
                  <c:v>5.8999999999999999E-3</c:v>
                </c:pt>
                <c:pt idx="3">
                  <c:v>5.5999999999999999E-3</c:v>
                </c:pt>
                <c:pt idx="4">
                  <c:v>6.4000000000000003E-3</c:v>
                </c:pt>
                <c:pt idx="5">
                  <c:v>5.4999999999999997E-3</c:v>
                </c:pt>
                <c:pt idx="6">
                  <c:v>5.7000000000000002E-3</c:v>
                </c:pt>
                <c:pt idx="7">
                  <c:v>6.0000000000000001E-3</c:v>
                </c:pt>
                <c:pt idx="8">
                  <c:v>5.7000000000000002E-3</c:v>
                </c:pt>
                <c:pt idx="9">
                  <c:v>5.7999999999999996E-3</c:v>
                </c:pt>
                <c:pt idx="10">
                  <c:v>6.3E-3</c:v>
                </c:pt>
                <c:pt idx="11">
                  <c:v>6.3E-3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4.3E-3</c:v>
                </c:pt>
                <c:pt idx="1">
                  <c:v>4.4000000000000003E-3</c:v>
                </c:pt>
                <c:pt idx="2">
                  <c:v>4.4000000000000003E-3</c:v>
                </c:pt>
                <c:pt idx="3">
                  <c:v>4.3E-3</c:v>
                </c:pt>
                <c:pt idx="4">
                  <c:v>4.3E-3</c:v>
                </c:pt>
                <c:pt idx="5">
                  <c:v>4.1999999999999997E-3</c:v>
                </c:pt>
                <c:pt idx="6">
                  <c:v>4.1999999999999997E-3</c:v>
                </c:pt>
                <c:pt idx="7">
                  <c:v>4.4999999999999997E-3</c:v>
                </c:pt>
                <c:pt idx="8">
                  <c:v>4.4999999999999997E-3</c:v>
                </c:pt>
                <c:pt idx="9">
                  <c:v>4.4999999999999997E-3</c:v>
                </c:pt>
                <c:pt idx="10">
                  <c:v>4.5999999999999999E-3</c:v>
                </c:pt>
                <c:pt idx="11">
                  <c:v>4.4999999999999997E-3</c:v>
                </c:pt>
                <c:pt idx="12">
                  <c:v>4.5999999999999999E-3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2.7000000000000001E-3</c:v>
                </c:pt>
                <c:pt idx="2">
                  <c:v>1.8E-3</c:v>
                </c:pt>
                <c:pt idx="3">
                  <c:v>1.6000000000000001E-3</c:v>
                </c:pt>
                <c:pt idx="4">
                  <c:v>2.3E-3</c:v>
                </c:pt>
                <c:pt idx="5">
                  <c:v>1.5E-3</c:v>
                </c:pt>
                <c:pt idx="6">
                  <c:v>1.5E-3</c:v>
                </c:pt>
                <c:pt idx="7">
                  <c:v>1.4E-3</c:v>
                </c:pt>
                <c:pt idx="8">
                  <c:v>1.1999999999999999E-3</c:v>
                </c:pt>
                <c:pt idx="9">
                  <c:v>1.1999999999999999E-3</c:v>
                </c:pt>
                <c:pt idx="10">
                  <c:v>1.8E-3</c:v>
                </c:pt>
                <c:pt idx="11">
                  <c:v>1.9E-3</c:v>
                </c:pt>
                <c:pt idx="12">
                  <c:v>1.9E-3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1.9E-3</c:v>
                </c:pt>
                <c:pt idx="3">
                  <c:v>1.8E-3</c:v>
                </c:pt>
                <c:pt idx="4">
                  <c:v>1.9E-3</c:v>
                </c:pt>
                <c:pt idx="5">
                  <c:v>2E-3</c:v>
                </c:pt>
                <c:pt idx="6">
                  <c:v>2.2000000000000001E-3</c:v>
                </c:pt>
                <c:pt idx="7">
                  <c:v>2.5999999999999999E-3</c:v>
                </c:pt>
                <c:pt idx="8">
                  <c:v>2.3999999999999998E-3</c:v>
                </c:pt>
                <c:pt idx="9">
                  <c:v>2.5000000000000001E-3</c:v>
                </c:pt>
                <c:pt idx="10">
                  <c:v>2.5000000000000001E-3</c:v>
                </c:pt>
                <c:pt idx="11">
                  <c:v>2.8999999999999998E-3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84096"/>
        <c:axId val="305751744"/>
      </c:lineChart>
      <c:catAx>
        <c:axId val="257284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751744"/>
        <c:crosses val="autoZero"/>
        <c:auto val="1"/>
        <c:lblAlgn val="ctr"/>
        <c:lblOffset val="100"/>
        <c:noMultiLvlLbl val="0"/>
      </c:catAx>
      <c:valAx>
        <c:axId val="305751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4.4000000000000003E-3</c:v>
                </c:pt>
                <c:pt idx="2">
                  <c:v>4.7000000000000002E-3</c:v>
                </c:pt>
                <c:pt idx="3">
                  <c:v>4.4000000000000003E-3</c:v>
                </c:pt>
                <c:pt idx="4">
                  <c:v>4.1999999999999997E-3</c:v>
                </c:pt>
                <c:pt idx="5">
                  <c:v>4.7999999999999996E-3</c:v>
                </c:pt>
                <c:pt idx="6">
                  <c:v>4.0000000000000001E-3</c:v>
                </c:pt>
                <c:pt idx="7">
                  <c:v>4.7000000000000002E-3</c:v>
                </c:pt>
                <c:pt idx="8">
                  <c:v>5.1999999999999998E-3</c:v>
                </c:pt>
                <c:pt idx="9">
                  <c:v>4.7999999999999996E-3</c:v>
                </c:pt>
                <c:pt idx="10">
                  <c:v>5.1000000000000004E-3</c:v>
                </c:pt>
                <c:pt idx="11">
                  <c:v>4.7999999999999996E-3</c:v>
                </c:pt>
                <c:pt idx="12">
                  <c:v>4.7999999999999996E-3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3.5000000000000001E-3</c:v>
                </c:pt>
                <c:pt idx="2">
                  <c:v>3.5999999999999999E-3</c:v>
                </c:pt>
                <c:pt idx="3">
                  <c:v>3.5999999999999999E-3</c:v>
                </c:pt>
                <c:pt idx="4">
                  <c:v>3.3999999999999998E-3</c:v>
                </c:pt>
                <c:pt idx="5">
                  <c:v>3.3E-3</c:v>
                </c:pt>
                <c:pt idx="6">
                  <c:v>3.3E-3</c:v>
                </c:pt>
                <c:pt idx="7">
                  <c:v>4.1000000000000003E-3</c:v>
                </c:pt>
                <c:pt idx="8">
                  <c:v>4.4000000000000003E-3</c:v>
                </c:pt>
                <c:pt idx="9">
                  <c:v>4.1000000000000003E-3</c:v>
                </c:pt>
                <c:pt idx="10">
                  <c:v>4.3E-3</c:v>
                </c:pt>
                <c:pt idx="11">
                  <c:v>4.0000000000000001E-3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8.9999999999999998E-4</c:v>
                </c:pt>
                <c:pt idx="2">
                  <c:v>2.3999999999999998E-3</c:v>
                </c:pt>
                <c:pt idx="3">
                  <c:v>8.0000000000000004E-4</c:v>
                </c:pt>
                <c:pt idx="4">
                  <c:v>8.0000000000000004E-4</c:v>
                </c:pt>
                <c:pt idx="5">
                  <c:v>1.4E-3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6.9999999999999999E-4</c:v>
                </c:pt>
                <c:pt idx="9">
                  <c:v>5.9999999999999995E-4</c:v>
                </c:pt>
                <c:pt idx="10">
                  <c:v>6.9999999999999999E-4</c:v>
                </c:pt>
                <c:pt idx="11">
                  <c:v>8.0000000000000004E-4</c:v>
                </c:pt>
                <c:pt idx="12">
                  <c:v>6.9999999999999999E-4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1.5E-3</c:v>
                </c:pt>
                <c:pt idx="1">
                  <c:v>1.6000000000000001E-3</c:v>
                </c:pt>
                <c:pt idx="2">
                  <c:v>1.5E-3</c:v>
                </c:pt>
                <c:pt idx="3">
                  <c:v>1.6000000000000001E-3</c:v>
                </c:pt>
                <c:pt idx="4">
                  <c:v>1.5E-3</c:v>
                </c:pt>
                <c:pt idx="5">
                  <c:v>1.6000000000000001E-3</c:v>
                </c:pt>
                <c:pt idx="6">
                  <c:v>1.5E-3</c:v>
                </c:pt>
                <c:pt idx="7">
                  <c:v>1.6999999999999999E-3</c:v>
                </c:pt>
                <c:pt idx="8">
                  <c:v>2.0999999999999999E-3</c:v>
                </c:pt>
                <c:pt idx="9">
                  <c:v>1.9E-3</c:v>
                </c:pt>
                <c:pt idx="10">
                  <c:v>1.9E-3</c:v>
                </c:pt>
                <c:pt idx="11">
                  <c:v>2E-3</c:v>
                </c:pt>
                <c:pt idx="12">
                  <c:v>2.0999999999999999E-3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30880"/>
        <c:axId val="305754048"/>
      </c:lineChart>
      <c:catAx>
        <c:axId val="259130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754048"/>
        <c:crosses val="autoZero"/>
        <c:auto val="1"/>
        <c:lblAlgn val="ctr"/>
        <c:lblOffset val="100"/>
        <c:noMultiLvlLbl val="0"/>
      </c:catAx>
      <c:valAx>
        <c:axId val="30575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30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0.24399999999999999</c:v>
                </c:pt>
                <c:pt idx="1">
                  <c:v>0.23830000000000001</c:v>
                </c:pt>
                <c:pt idx="2">
                  <c:v>0.2301</c:v>
                </c:pt>
                <c:pt idx="3">
                  <c:v>0.2273</c:v>
                </c:pt>
                <c:pt idx="4">
                  <c:v>0.2253</c:v>
                </c:pt>
                <c:pt idx="5">
                  <c:v>0.22570000000000001</c:v>
                </c:pt>
                <c:pt idx="6">
                  <c:v>0.2205</c:v>
                </c:pt>
                <c:pt idx="7">
                  <c:v>0.2213</c:v>
                </c:pt>
                <c:pt idx="8">
                  <c:v>0.2172</c:v>
                </c:pt>
                <c:pt idx="9">
                  <c:v>0.2152</c:v>
                </c:pt>
                <c:pt idx="10">
                  <c:v>0.21679999999999999</c:v>
                </c:pt>
                <c:pt idx="11">
                  <c:v>0.2177</c:v>
                </c:pt>
                <c:pt idx="12">
                  <c:v>0.219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0.1474</c:v>
                </c:pt>
                <c:pt idx="1">
                  <c:v>0.1401</c:v>
                </c:pt>
                <c:pt idx="2">
                  <c:v>0.13750000000000001</c:v>
                </c:pt>
                <c:pt idx="3">
                  <c:v>0.1356</c:v>
                </c:pt>
                <c:pt idx="4">
                  <c:v>0.13519999999999999</c:v>
                </c:pt>
                <c:pt idx="5">
                  <c:v>0.1363</c:v>
                </c:pt>
                <c:pt idx="6">
                  <c:v>0.1336</c:v>
                </c:pt>
                <c:pt idx="7">
                  <c:v>0.13469999999999999</c:v>
                </c:pt>
                <c:pt idx="8">
                  <c:v>0.13200000000000001</c:v>
                </c:pt>
                <c:pt idx="9">
                  <c:v>0.13439999999999999</c:v>
                </c:pt>
                <c:pt idx="10">
                  <c:v>0.1338</c:v>
                </c:pt>
                <c:pt idx="11">
                  <c:v>0.1366</c:v>
                </c:pt>
                <c:pt idx="12">
                  <c:v>0.13769999999999999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7.2700000000000001E-2</c:v>
                </c:pt>
                <c:pt idx="1">
                  <c:v>7.3099999999999998E-2</c:v>
                </c:pt>
                <c:pt idx="2">
                  <c:v>6.7799999999999999E-2</c:v>
                </c:pt>
                <c:pt idx="3">
                  <c:v>6.8400000000000002E-2</c:v>
                </c:pt>
                <c:pt idx="4">
                  <c:v>6.6799999999999998E-2</c:v>
                </c:pt>
                <c:pt idx="5">
                  <c:v>6.6799999999999998E-2</c:v>
                </c:pt>
                <c:pt idx="6">
                  <c:v>6.5199999999999994E-2</c:v>
                </c:pt>
                <c:pt idx="7">
                  <c:v>6.4399999999999999E-2</c:v>
                </c:pt>
                <c:pt idx="8">
                  <c:v>6.2E-2</c:v>
                </c:pt>
                <c:pt idx="9">
                  <c:v>5.6300000000000003E-2</c:v>
                </c:pt>
                <c:pt idx="10">
                  <c:v>5.9200000000000003E-2</c:v>
                </c:pt>
                <c:pt idx="11">
                  <c:v>5.8400000000000001E-2</c:v>
                </c:pt>
                <c:pt idx="12">
                  <c:v>5.79E-2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9.1700000000000004E-2</c:v>
                </c:pt>
                <c:pt idx="1">
                  <c:v>8.7900000000000006E-2</c:v>
                </c:pt>
                <c:pt idx="2">
                  <c:v>8.2400000000000001E-2</c:v>
                </c:pt>
                <c:pt idx="3">
                  <c:v>8.0299999999999996E-2</c:v>
                </c:pt>
                <c:pt idx="4">
                  <c:v>7.9600000000000004E-2</c:v>
                </c:pt>
                <c:pt idx="5">
                  <c:v>0.08</c:v>
                </c:pt>
                <c:pt idx="6">
                  <c:v>7.7899999999999997E-2</c:v>
                </c:pt>
                <c:pt idx="7">
                  <c:v>7.8200000000000006E-2</c:v>
                </c:pt>
                <c:pt idx="8">
                  <c:v>7.6700000000000004E-2</c:v>
                </c:pt>
                <c:pt idx="9">
                  <c:v>7.6999999999999999E-2</c:v>
                </c:pt>
                <c:pt idx="10">
                  <c:v>7.7200000000000005E-2</c:v>
                </c:pt>
                <c:pt idx="11">
                  <c:v>7.6100000000000001E-2</c:v>
                </c:pt>
                <c:pt idx="12">
                  <c:v>7.7700000000000005E-2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10048"/>
        <c:axId val="305756352"/>
      </c:lineChart>
      <c:catAx>
        <c:axId val="263810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756352"/>
        <c:crosses val="autoZero"/>
        <c:auto val="1"/>
        <c:lblAlgn val="ctr"/>
        <c:lblOffset val="100"/>
        <c:noMultiLvlLbl val="0"/>
      </c:catAx>
      <c:valAx>
        <c:axId val="30575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10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0.72480000000000011</c:v>
                </c:pt>
                <c:pt idx="1">
                  <c:v>0.73030000000000017</c:v>
                </c:pt>
                <c:pt idx="2">
                  <c:v>0.73909999999999998</c:v>
                </c:pt>
                <c:pt idx="3">
                  <c:v>0.7427999999999999</c:v>
                </c:pt>
                <c:pt idx="4">
                  <c:v>0.74580000000000002</c:v>
                </c:pt>
                <c:pt idx="5">
                  <c:v>0.74309999999999998</c:v>
                </c:pt>
                <c:pt idx="6">
                  <c:v>0.74439999999999995</c:v>
                </c:pt>
                <c:pt idx="7">
                  <c:v>0.74819999999999998</c:v>
                </c:pt>
                <c:pt idx="8">
                  <c:v>0.75190000000000001</c:v>
                </c:pt>
                <c:pt idx="9">
                  <c:v>0.75330000000000008</c:v>
                </c:pt>
                <c:pt idx="10">
                  <c:v>0.74890000000000001</c:v>
                </c:pt>
                <c:pt idx="11">
                  <c:v>0.75209999999999999</c:v>
                </c:pt>
                <c:pt idx="12">
                  <c:v>0.74739999999999995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0.83460000000000001</c:v>
                </c:pt>
                <c:pt idx="1">
                  <c:v>0.84190000000000009</c:v>
                </c:pt>
                <c:pt idx="2">
                  <c:v>0.84470000000000001</c:v>
                </c:pt>
                <c:pt idx="3">
                  <c:v>0.84650000000000003</c:v>
                </c:pt>
                <c:pt idx="4">
                  <c:v>0.84710000000000008</c:v>
                </c:pt>
                <c:pt idx="5">
                  <c:v>0.84540000000000004</c:v>
                </c:pt>
                <c:pt idx="6">
                  <c:v>0.84840000000000004</c:v>
                </c:pt>
                <c:pt idx="7">
                  <c:v>0.84640000000000004</c:v>
                </c:pt>
                <c:pt idx="8">
                  <c:v>0.84850000000000003</c:v>
                </c:pt>
                <c:pt idx="9">
                  <c:v>0.84610000000000007</c:v>
                </c:pt>
                <c:pt idx="10">
                  <c:v>0.84609999999999996</c:v>
                </c:pt>
                <c:pt idx="11">
                  <c:v>0.84360000000000013</c:v>
                </c:pt>
                <c:pt idx="12">
                  <c:v>0.84139999999999993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0.9153</c:v>
                </c:pt>
                <c:pt idx="1">
                  <c:v>0.91429999999999989</c:v>
                </c:pt>
                <c:pt idx="2">
                  <c:v>0.92040000000000011</c:v>
                </c:pt>
                <c:pt idx="3">
                  <c:v>0.92219999999999991</c:v>
                </c:pt>
                <c:pt idx="4">
                  <c:v>0.92570000000000008</c:v>
                </c:pt>
                <c:pt idx="5">
                  <c:v>0.92390000000000017</c:v>
                </c:pt>
                <c:pt idx="6">
                  <c:v>0.92020000000000002</c:v>
                </c:pt>
                <c:pt idx="7">
                  <c:v>0.9274</c:v>
                </c:pt>
                <c:pt idx="8">
                  <c:v>0.92979999999999996</c:v>
                </c:pt>
                <c:pt idx="9">
                  <c:v>0.93489999999999995</c:v>
                </c:pt>
                <c:pt idx="10">
                  <c:v>0.92919999999999991</c:v>
                </c:pt>
                <c:pt idx="11">
                  <c:v>0.93459999999999999</c:v>
                </c:pt>
                <c:pt idx="12">
                  <c:v>0.93179999999999996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0.89659999999999995</c:v>
                </c:pt>
                <c:pt idx="1">
                  <c:v>0.90029999999999988</c:v>
                </c:pt>
                <c:pt idx="2">
                  <c:v>0.90610000000000002</c:v>
                </c:pt>
                <c:pt idx="3">
                  <c:v>0.90809999999999991</c:v>
                </c:pt>
                <c:pt idx="4">
                  <c:v>0.90850000000000009</c:v>
                </c:pt>
                <c:pt idx="5">
                  <c:v>0.90710000000000002</c:v>
                </c:pt>
                <c:pt idx="6">
                  <c:v>0.90900000000000014</c:v>
                </c:pt>
                <c:pt idx="7">
                  <c:v>0.90829999999999989</c:v>
                </c:pt>
                <c:pt idx="8">
                  <c:v>0.90980000000000005</c:v>
                </c:pt>
                <c:pt idx="9">
                  <c:v>0.90939999999999999</c:v>
                </c:pt>
                <c:pt idx="10">
                  <c:v>0.90859999999999996</c:v>
                </c:pt>
                <c:pt idx="11">
                  <c:v>0.90859999999999985</c:v>
                </c:pt>
                <c:pt idx="12">
                  <c:v>0.90630000000000011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30528"/>
        <c:axId val="308781632"/>
      </c:lineChart>
      <c:catAx>
        <c:axId val="263830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8781632"/>
        <c:crosses val="autoZero"/>
        <c:auto val="1"/>
        <c:lblAlgn val="ctr"/>
        <c:lblOffset val="100"/>
        <c:noMultiLvlLbl val="0"/>
      </c:catAx>
      <c:valAx>
        <c:axId val="308781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30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299.43</c:v>
                </c:pt>
                <c:pt idx="1">
                  <c:v>280.01</c:v>
                </c:pt>
                <c:pt idx="2">
                  <c:v>315.7</c:v>
                </c:pt>
                <c:pt idx="3">
                  <c:v>304.49</c:v>
                </c:pt>
                <c:pt idx="4">
                  <c:v>309.27</c:v>
                </c:pt>
                <c:pt idx="5">
                  <c:v>311.19</c:v>
                </c:pt>
                <c:pt idx="6">
                  <c:v>307.22000000000003</c:v>
                </c:pt>
                <c:pt idx="7">
                  <c:v>317.61</c:v>
                </c:pt>
                <c:pt idx="8">
                  <c:v>283.43</c:v>
                </c:pt>
                <c:pt idx="9">
                  <c:v>319.66000000000003</c:v>
                </c:pt>
                <c:pt idx="10">
                  <c:v>291.5</c:v>
                </c:pt>
                <c:pt idx="11">
                  <c:v>291.08999999999997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310.23</c:v>
                </c:pt>
                <c:pt idx="1">
                  <c:v>294.92</c:v>
                </c:pt>
                <c:pt idx="2">
                  <c:v>296.56</c:v>
                </c:pt>
                <c:pt idx="3">
                  <c:v>231.48</c:v>
                </c:pt>
                <c:pt idx="4">
                  <c:v>253.35</c:v>
                </c:pt>
                <c:pt idx="5">
                  <c:v>287.39999999999998</c:v>
                </c:pt>
                <c:pt idx="6">
                  <c:v>289.58999999999997</c:v>
                </c:pt>
                <c:pt idx="7">
                  <c:v>267.02999999999997</c:v>
                </c:pt>
                <c:pt idx="8">
                  <c:v>307.5</c:v>
                </c:pt>
                <c:pt idx="9">
                  <c:v>345.23</c:v>
                </c:pt>
                <c:pt idx="10">
                  <c:v>295.87</c:v>
                </c:pt>
                <c:pt idx="11">
                  <c:v>289.58999999999997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294.64</c:v>
                </c:pt>
                <c:pt idx="1">
                  <c:v>268.67</c:v>
                </c:pt>
                <c:pt idx="2">
                  <c:v>332.52</c:v>
                </c:pt>
                <c:pt idx="3">
                  <c:v>308.58999999999997</c:v>
                </c:pt>
                <c:pt idx="4">
                  <c:v>338.12</c:v>
                </c:pt>
                <c:pt idx="5">
                  <c:v>311.19</c:v>
                </c:pt>
                <c:pt idx="6">
                  <c:v>321.72000000000003</c:v>
                </c:pt>
                <c:pt idx="7">
                  <c:v>282.48</c:v>
                </c:pt>
                <c:pt idx="8">
                  <c:v>358.63</c:v>
                </c:pt>
                <c:pt idx="9">
                  <c:v>356.85</c:v>
                </c:pt>
                <c:pt idx="10">
                  <c:v>358.63</c:v>
                </c:pt>
                <c:pt idx="11">
                  <c:v>346.6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344.28</c:v>
                </c:pt>
                <c:pt idx="1">
                  <c:v>285.35000000000002</c:v>
                </c:pt>
                <c:pt idx="2">
                  <c:v>331.7</c:v>
                </c:pt>
                <c:pt idx="3">
                  <c:v>326.36</c:v>
                </c:pt>
                <c:pt idx="4">
                  <c:v>327.45999999999998</c:v>
                </c:pt>
                <c:pt idx="5">
                  <c:v>340.31</c:v>
                </c:pt>
                <c:pt idx="6">
                  <c:v>329.51</c:v>
                </c:pt>
                <c:pt idx="7">
                  <c:v>341.4</c:v>
                </c:pt>
                <c:pt idx="8">
                  <c:v>288.35000000000002</c:v>
                </c:pt>
                <c:pt idx="9">
                  <c:v>340.58</c:v>
                </c:pt>
                <c:pt idx="10">
                  <c:v>365.6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52896"/>
        <c:axId val="308783936"/>
      </c:lineChart>
      <c:catAx>
        <c:axId val="263952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8783936"/>
        <c:crosses val="autoZero"/>
        <c:auto val="1"/>
        <c:lblAlgn val="ctr"/>
        <c:lblOffset val="100"/>
        <c:noMultiLvlLbl val="0"/>
      </c:catAx>
      <c:valAx>
        <c:axId val="308783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52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150.26</c:v>
                </c:pt>
                <c:pt idx="1">
                  <c:v>138.91</c:v>
                </c:pt>
                <c:pt idx="2">
                  <c:v>148.47999999999999</c:v>
                </c:pt>
                <c:pt idx="3">
                  <c:v>147.94</c:v>
                </c:pt>
                <c:pt idx="4">
                  <c:v>150.26</c:v>
                </c:pt>
                <c:pt idx="5">
                  <c:v>144.52000000000001</c:v>
                </c:pt>
                <c:pt idx="6">
                  <c:v>156</c:v>
                </c:pt>
                <c:pt idx="7">
                  <c:v>150.12</c:v>
                </c:pt>
                <c:pt idx="8">
                  <c:v>131.38999999999999</c:v>
                </c:pt>
                <c:pt idx="9">
                  <c:v>158.88</c:v>
                </c:pt>
                <c:pt idx="10">
                  <c:v>143.15</c:v>
                </c:pt>
                <c:pt idx="11">
                  <c:v>142.88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145.34</c:v>
                </c:pt>
                <c:pt idx="1">
                  <c:v>136.04</c:v>
                </c:pt>
                <c:pt idx="2">
                  <c:v>123.19</c:v>
                </c:pt>
                <c:pt idx="3">
                  <c:v>99.95</c:v>
                </c:pt>
                <c:pt idx="4">
                  <c:v>104.46</c:v>
                </c:pt>
                <c:pt idx="5">
                  <c:v>119.36</c:v>
                </c:pt>
                <c:pt idx="6">
                  <c:v>128.80000000000001</c:v>
                </c:pt>
                <c:pt idx="7">
                  <c:v>121.55</c:v>
                </c:pt>
                <c:pt idx="8">
                  <c:v>147.80000000000001</c:v>
                </c:pt>
                <c:pt idx="9">
                  <c:v>165.99</c:v>
                </c:pt>
                <c:pt idx="10">
                  <c:v>136.18</c:v>
                </c:pt>
                <c:pt idx="11">
                  <c:v>136.32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138.09</c:v>
                </c:pt>
                <c:pt idx="1">
                  <c:v>124.42</c:v>
                </c:pt>
                <c:pt idx="2">
                  <c:v>148.76</c:v>
                </c:pt>
                <c:pt idx="3">
                  <c:v>140.83000000000001</c:v>
                </c:pt>
                <c:pt idx="4">
                  <c:v>155.46</c:v>
                </c:pt>
                <c:pt idx="5">
                  <c:v>139.72999999999999</c:v>
                </c:pt>
                <c:pt idx="6">
                  <c:v>151.36000000000001</c:v>
                </c:pt>
                <c:pt idx="7">
                  <c:v>139.72999999999999</c:v>
                </c:pt>
                <c:pt idx="8">
                  <c:v>194.7</c:v>
                </c:pt>
                <c:pt idx="9">
                  <c:v>197.98</c:v>
                </c:pt>
                <c:pt idx="10">
                  <c:v>193.33</c:v>
                </c:pt>
                <c:pt idx="11">
                  <c:v>173.92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172.68</c:v>
                </c:pt>
                <c:pt idx="1">
                  <c:v>130.30000000000001</c:v>
                </c:pt>
                <c:pt idx="2">
                  <c:v>131.66999999999999</c:v>
                </c:pt>
                <c:pt idx="3">
                  <c:v>136.59</c:v>
                </c:pt>
                <c:pt idx="4">
                  <c:v>145.61000000000001</c:v>
                </c:pt>
                <c:pt idx="5">
                  <c:v>158.74</c:v>
                </c:pt>
                <c:pt idx="6">
                  <c:v>148.88999999999999</c:v>
                </c:pt>
                <c:pt idx="7">
                  <c:v>153.13</c:v>
                </c:pt>
                <c:pt idx="8">
                  <c:v>128.25</c:v>
                </c:pt>
                <c:pt idx="9">
                  <c:v>153.82</c:v>
                </c:pt>
                <c:pt idx="10">
                  <c:v>180.89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88224"/>
        <c:axId val="308786240"/>
      </c:lineChart>
      <c:catAx>
        <c:axId val="2639882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8786240"/>
        <c:crosses val="autoZero"/>
        <c:auto val="1"/>
        <c:lblAlgn val="ctr"/>
        <c:lblOffset val="100"/>
        <c:noMultiLvlLbl val="0"/>
      </c:catAx>
      <c:valAx>
        <c:axId val="308786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88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39.24</c:v>
                </c:pt>
                <c:pt idx="1">
                  <c:v>39.51</c:v>
                </c:pt>
                <c:pt idx="2">
                  <c:v>54.96</c:v>
                </c:pt>
                <c:pt idx="3">
                  <c:v>49.49</c:v>
                </c:pt>
                <c:pt idx="4">
                  <c:v>49.49</c:v>
                </c:pt>
                <c:pt idx="5">
                  <c:v>57.01</c:v>
                </c:pt>
                <c:pt idx="6">
                  <c:v>47.17</c:v>
                </c:pt>
                <c:pt idx="7">
                  <c:v>56.33</c:v>
                </c:pt>
                <c:pt idx="8">
                  <c:v>48.54</c:v>
                </c:pt>
                <c:pt idx="9">
                  <c:v>54.83</c:v>
                </c:pt>
                <c:pt idx="10">
                  <c:v>47.58</c:v>
                </c:pt>
                <c:pt idx="11">
                  <c:v>47.58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56.33</c:v>
                </c:pt>
                <c:pt idx="1">
                  <c:v>55.24</c:v>
                </c:pt>
                <c:pt idx="2">
                  <c:v>57.84</c:v>
                </c:pt>
                <c:pt idx="3">
                  <c:v>45.39</c:v>
                </c:pt>
                <c:pt idx="4">
                  <c:v>55.51</c:v>
                </c:pt>
                <c:pt idx="5">
                  <c:v>67.95</c:v>
                </c:pt>
                <c:pt idx="6">
                  <c:v>60.43</c:v>
                </c:pt>
                <c:pt idx="7">
                  <c:v>58.38</c:v>
                </c:pt>
                <c:pt idx="8">
                  <c:v>64.53</c:v>
                </c:pt>
                <c:pt idx="9">
                  <c:v>70.28</c:v>
                </c:pt>
                <c:pt idx="10">
                  <c:v>59.07</c:v>
                </c:pt>
                <c:pt idx="11">
                  <c:v>49.36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56.47</c:v>
                </c:pt>
                <c:pt idx="1">
                  <c:v>51.41</c:v>
                </c:pt>
                <c:pt idx="2">
                  <c:v>61.66</c:v>
                </c:pt>
                <c:pt idx="3">
                  <c:v>57.15</c:v>
                </c:pt>
                <c:pt idx="4">
                  <c:v>65.22</c:v>
                </c:pt>
                <c:pt idx="5">
                  <c:v>57.15</c:v>
                </c:pt>
                <c:pt idx="6">
                  <c:v>61.25</c:v>
                </c:pt>
                <c:pt idx="7">
                  <c:v>47.99</c:v>
                </c:pt>
                <c:pt idx="8">
                  <c:v>54.01</c:v>
                </c:pt>
                <c:pt idx="9">
                  <c:v>58.52</c:v>
                </c:pt>
                <c:pt idx="10">
                  <c:v>56.19</c:v>
                </c:pt>
                <c:pt idx="11">
                  <c:v>58.66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51</c:v>
                </c:pt>
                <c:pt idx="1">
                  <c:v>43.34</c:v>
                </c:pt>
                <c:pt idx="2">
                  <c:v>60.71</c:v>
                </c:pt>
                <c:pt idx="3">
                  <c:v>60.3</c:v>
                </c:pt>
                <c:pt idx="4">
                  <c:v>63.85</c:v>
                </c:pt>
                <c:pt idx="5">
                  <c:v>58.79</c:v>
                </c:pt>
                <c:pt idx="6">
                  <c:v>56.33</c:v>
                </c:pt>
                <c:pt idx="7">
                  <c:v>63.17</c:v>
                </c:pt>
                <c:pt idx="8">
                  <c:v>53.6</c:v>
                </c:pt>
                <c:pt idx="9">
                  <c:v>60.43</c:v>
                </c:pt>
                <c:pt idx="10">
                  <c:v>61.25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90272"/>
        <c:axId val="308788544"/>
      </c:lineChart>
      <c:catAx>
        <c:axId val="2639902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8788544"/>
        <c:crosses val="autoZero"/>
        <c:auto val="1"/>
        <c:lblAlgn val="ctr"/>
        <c:lblOffset val="100"/>
        <c:noMultiLvlLbl val="0"/>
      </c:catAx>
      <c:valAx>
        <c:axId val="308788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990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3.55</c:v>
                </c:pt>
                <c:pt idx="1">
                  <c:v>4.79</c:v>
                </c:pt>
                <c:pt idx="2">
                  <c:v>6.02</c:v>
                </c:pt>
                <c:pt idx="3">
                  <c:v>4.0999999999999996</c:v>
                </c:pt>
                <c:pt idx="4">
                  <c:v>5.2</c:v>
                </c:pt>
                <c:pt idx="5">
                  <c:v>5.0599999999999996</c:v>
                </c:pt>
                <c:pt idx="6">
                  <c:v>4.92</c:v>
                </c:pt>
                <c:pt idx="7">
                  <c:v>5.33</c:v>
                </c:pt>
                <c:pt idx="8">
                  <c:v>4.24</c:v>
                </c:pt>
                <c:pt idx="9">
                  <c:v>4.79</c:v>
                </c:pt>
                <c:pt idx="10">
                  <c:v>4.51</c:v>
                </c:pt>
                <c:pt idx="11">
                  <c:v>4.79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5.74</c:v>
                </c:pt>
                <c:pt idx="1">
                  <c:v>6.02</c:v>
                </c:pt>
                <c:pt idx="2">
                  <c:v>6.97</c:v>
                </c:pt>
                <c:pt idx="3">
                  <c:v>4.0999999999999996</c:v>
                </c:pt>
                <c:pt idx="4">
                  <c:v>6.43</c:v>
                </c:pt>
                <c:pt idx="5">
                  <c:v>7.66</c:v>
                </c:pt>
                <c:pt idx="6">
                  <c:v>6.43</c:v>
                </c:pt>
                <c:pt idx="7">
                  <c:v>4.0999999999999996</c:v>
                </c:pt>
                <c:pt idx="8">
                  <c:v>7.66</c:v>
                </c:pt>
                <c:pt idx="9">
                  <c:v>7.38</c:v>
                </c:pt>
                <c:pt idx="10">
                  <c:v>5.88</c:v>
                </c:pt>
                <c:pt idx="11">
                  <c:v>7.79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5.0599999999999996</c:v>
                </c:pt>
                <c:pt idx="1">
                  <c:v>5.88</c:v>
                </c:pt>
                <c:pt idx="2">
                  <c:v>9.84</c:v>
                </c:pt>
                <c:pt idx="3">
                  <c:v>7.11</c:v>
                </c:pt>
                <c:pt idx="4">
                  <c:v>10.8</c:v>
                </c:pt>
                <c:pt idx="5">
                  <c:v>9.02</c:v>
                </c:pt>
                <c:pt idx="6">
                  <c:v>7.52</c:v>
                </c:pt>
                <c:pt idx="7">
                  <c:v>6.29</c:v>
                </c:pt>
                <c:pt idx="8">
                  <c:v>8.48</c:v>
                </c:pt>
                <c:pt idx="9">
                  <c:v>6.56</c:v>
                </c:pt>
                <c:pt idx="10">
                  <c:v>5.47</c:v>
                </c:pt>
                <c:pt idx="11">
                  <c:v>6.56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3.55</c:v>
                </c:pt>
                <c:pt idx="1">
                  <c:v>5.0599999999999996</c:v>
                </c:pt>
                <c:pt idx="2">
                  <c:v>9.3000000000000007</c:v>
                </c:pt>
                <c:pt idx="3">
                  <c:v>8.1999999999999993</c:v>
                </c:pt>
                <c:pt idx="4">
                  <c:v>9.57</c:v>
                </c:pt>
                <c:pt idx="5">
                  <c:v>11.21</c:v>
                </c:pt>
                <c:pt idx="6">
                  <c:v>8.1999999999999993</c:v>
                </c:pt>
                <c:pt idx="7">
                  <c:v>6.84</c:v>
                </c:pt>
                <c:pt idx="8">
                  <c:v>7.66</c:v>
                </c:pt>
                <c:pt idx="9">
                  <c:v>9.16</c:v>
                </c:pt>
                <c:pt idx="10">
                  <c:v>7.79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0848"/>
        <c:axId val="320669376"/>
      </c:lineChart>
      <c:catAx>
        <c:axId val="2642708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669376"/>
        <c:crosses val="autoZero"/>
        <c:auto val="1"/>
        <c:lblAlgn val="ctr"/>
        <c:lblOffset val="100"/>
        <c:noMultiLvlLbl val="0"/>
      </c:catAx>
      <c:valAx>
        <c:axId val="32066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2708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1.37</c:v>
                </c:pt>
                <c:pt idx="1">
                  <c:v>1.23</c:v>
                </c:pt>
                <c:pt idx="2">
                  <c:v>2.87</c:v>
                </c:pt>
                <c:pt idx="3">
                  <c:v>1.23</c:v>
                </c:pt>
                <c:pt idx="4">
                  <c:v>1.64</c:v>
                </c:pt>
                <c:pt idx="5">
                  <c:v>1.5</c:v>
                </c:pt>
                <c:pt idx="6">
                  <c:v>1.91</c:v>
                </c:pt>
                <c:pt idx="7">
                  <c:v>0.82</c:v>
                </c:pt>
                <c:pt idx="8">
                  <c:v>1.23</c:v>
                </c:pt>
                <c:pt idx="9">
                  <c:v>0.82</c:v>
                </c:pt>
                <c:pt idx="10">
                  <c:v>0.82</c:v>
                </c:pt>
                <c:pt idx="11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0.55000000000000004</c:v>
                </c:pt>
                <c:pt idx="1">
                  <c:v>1.0900000000000001</c:v>
                </c:pt>
                <c:pt idx="2">
                  <c:v>3.14</c:v>
                </c:pt>
                <c:pt idx="3">
                  <c:v>1.64</c:v>
                </c:pt>
                <c:pt idx="4">
                  <c:v>1.5</c:v>
                </c:pt>
                <c:pt idx="5">
                  <c:v>2.46</c:v>
                </c:pt>
                <c:pt idx="6">
                  <c:v>1.23</c:v>
                </c:pt>
                <c:pt idx="7">
                  <c:v>1.37</c:v>
                </c:pt>
                <c:pt idx="8">
                  <c:v>1.78</c:v>
                </c:pt>
                <c:pt idx="9">
                  <c:v>3.28</c:v>
                </c:pt>
                <c:pt idx="10">
                  <c:v>1.23</c:v>
                </c:pt>
                <c:pt idx="11">
                  <c:v>1.91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1.64</c:v>
                </c:pt>
                <c:pt idx="1">
                  <c:v>1.91</c:v>
                </c:pt>
                <c:pt idx="2">
                  <c:v>2.73</c:v>
                </c:pt>
                <c:pt idx="3">
                  <c:v>1.37</c:v>
                </c:pt>
                <c:pt idx="4">
                  <c:v>3.14</c:v>
                </c:pt>
                <c:pt idx="5">
                  <c:v>1.78</c:v>
                </c:pt>
                <c:pt idx="6">
                  <c:v>1.37</c:v>
                </c:pt>
                <c:pt idx="7">
                  <c:v>0.96</c:v>
                </c:pt>
                <c:pt idx="8">
                  <c:v>1.78</c:v>
                </c:pt>
                <c:pt idx="9">
                  <c:v>0.96</c:v>
                </c:pt>
                <c:pt idx="10">
                  <c:v>1.91</c:v>
                </c:pt>
                <c:pt idx="11">
                  <c:v>1.23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0.41</c:v>
                </c:pt>
                <c:pt idx="1">
                  <c:v>0.96</c:v>
                </c:pt>
                <c:pt idx="2">
                  <c:v>1.91</c:v>
                </c:pt>
                <c:pt idx="3">
                  <c:v>1.37</c:v>
                </c:pt>
                <c:pt idx="4">
                  <c:v>1.0900000000000001</c:v>
                </c:pt>
                <c:pt idx="5">
                  <c:v>1.78</c:v>
                </c:pt>
                <c:pt idx="6">
                  <c:v>1.23</c:v>
                </c:pt>
                <c:pt idx="7">
                  <c:v>1.78</c:v>
                </c:pt>
                <c:pt idx="8">
                  <c:v>1.0900000000000001</c:v>
                </c:pt>
                <c:pt idx="9">
                  <c:v>2.3199999999999998</c:v>
                </c:pt>
                <c:pt idx="10">
                  <c:v>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2384"/>
        <c:axId val="320671680"/>
      </c:lineChart>
      <c:catAx>
        <c:axId val="2642723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671680"/>
        <c:crosses val="autoZero"/>
        <c:auto val="1"/>
        <c:lblAlgn val="ctr"/>
        <c:lblOffset val="100"/>
        <c:noMultiLvlLbl val="0"/>
      </c:catAx>
      <c:valAx>
        <c:axId val="32067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272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0.21093420005424415</c:v>
                </c:pt>
                <c:pt idx="1">
                  <c:v>0.42129928104255498</c:v>
                </c:pt>
                <c:pt idx="2">
                  <c:v>0.21783032248598322</c:v>
                </c:pt>
                <c:pt idx="3">
                  <c:v>7.200690056867444E-2</c:v>
                </c:pt>
                <c:pt idx="4">
                  <c:v>4.9593391104846847E-2</c:v>
                </c:pt>
                <c:pt idx="5">
                  <c:v>1.0235250701394786E-2</c:v>
                </c:pt>
                <c:pt idx="6">
                  <c:v>1.8100654042301552E-2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7182208"/>
        <c:axId val="278625024"/>
      </c:barChart>
      <c:catAx>
        <c:axId val="25718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8625024"/>
        <c:crosses val="autoZero"/>
        <c:auto val="1"/>
        <c:lblAlgn val="ctr"/>
        <c:lblOffset val="100"/>
        <c:noMultiLvlLbl val="0"/>
      </c:catAx>
      <c:valAx>
        <c:axId val="27862502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1822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27.48</c:v>
                </c:pt>
                <c:pt idx="1">
                  <c:v>28.99</c:v>
                </c:pt>
                <c:pt idx="2">
                  <c:v>31.45</c:v>
                </c:pt>
                <c:pt idx="3">
                  <c:v>30.63</c:v>
                </c:pt>
                <c:pt idx="4">
                  <c:v>30.08</c:v>
                </c:pt>
                <c:pt idx="5">
                  <c:v>31.58</c:v>
                </c:pt>
                <c:pt idx="6">
                  <c:v>27.76</c:v>
                </c:pt>
                <c:pt idx="7">
                  <c:v>27.76</c:v>
                </c:pt>
                <c:pt idx="8">
                  <c:v>28.17</c:v>
                </c:pt>
                <c:pt idx="9">
                  <c:v>26.66</c:v>
                </c:pt>
                <c:pt idx="10">
                  <c:v>32.81</c:v>
                </c:pt>
                <c:pt idx="11">
                  <c:v>30.9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26.93</c:v>
                </c:pt>
                <c:pt idx="1">
                  <c:v>30.08</c:v>
                </c:pt>
                <c:pt idx="2">
                  <c:v>31.04</c:v>
                </c:pt>
                <c:pt idx="3">
                  <c:v>28.03</c:v>
                </c:pt>
                <c:pt idx="4">
                  <c:v>24.61</c:v>
                </c:pt>
                <c:pt idx="5">
                  <c:v>29.67</c:v>
                </c:pt>
                <c:pt idx="6">
                  <c:v>25.84</c:v>
                </c:pt>
                <c:pt idx="7">
                  <c:v>21.33</c:v>
                </c:pt>
                <c:pt idx="8">
                  <c:v>27.62</c:v>
                </c:pt>
                <c:pt idx="9">
                  <c:v>29.53</c:v>
                </c:pt>
                <c:pt idx="10">
                  <c:v>28.85</c:v>
                </c:pt>
                <c:pt idx="11">
                  <c:v>31.31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29.67</c:v>
                </c:pt>
                <c:pt idx="1">
                  <c:v>25.16</c:v>
                </c:pt>
                <c:pt idx="2">
                  <c:v>31.58</c:v>
                </c:pt>
                <c:pt idx="3">
                  <c:v>27.62</c:v>
                </c:pt>
                <c:pt idx="4">
                  <c:v>28.3</c:v>
                </c:pt>
                <c:pt idx="5">
                  <c:v>30.9</c:v>
                </c:pt>
                <c:pt idx="6">
                  <c:v>28.85</c:v>
                </c:pt>
                <c:pt idx="7">
                  <c:v>24.47</c:v>
                </c:pt>
                <c:pt idx="8">
                  <c:v>28.03</c:v>
                </c:pt>
                <c:pt idx="9">
                  <c:v>28.99</c:v>
                </c:pt>
                <c:pt idx="10">
                  <c:v>26.25</c:v>
                </c:pt>
                <c:pt idx="11">
                  <c:v>31.45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31.17</c:v>
                </c:pt>
                <c:pt idx="1">
                  <c:v>27.35</c:v>
                </c:pt>
                <c:pt idx="2">
                  <c:v>35.549999999999997</c:v>
                </c:pt>
                <c:pt idx="3">
                  <c:v>36.51</c:v>
                </c:pt>
                <c:pt idx="4">
                  <c:v>32.54</c:v>
                </c:pt>
                <c:pt idx="5">
                  <c:v>29.4</c:v>
                </c:pt>
                <c:pt idx="6">
                  <c:v>29.53</c:v>
                </c:pt>
                <c:pt idx="7">
                  <c:v>29.26</c:v>
                </c:pt>
                <c:pt idx="8">
                  <c:v>30.49</c:v>
                </c:pt>
                <c:pt idx="9">
                  <c:v>35</c:v>
                </c:pt>
                <c:pt idx="10">
                  <c:v>33.909999999999997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73408"/>
        <c:axId val="320673984"/>
      </c:lineChart>
      <c:catAx>
        <c:axId val="2642734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673984"/>
        <c:crosses val="autoZero"/>
        <c:auto val="1"/>
        <c:lblAlgn val="ctr"/>
        <c:lblOffset val="100"/>
        <c:noMultiLvlLbl val="0"/>
      </c:catAx>
      <c:valAx>
        <c:axId val="3206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273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3.14</c:v>
                </c:pt>
                <c:pt idx="1">
                  <c:v>4.51</c:v>
                </c:pt>
                <c:pt idx="2">
                  <c:v>2.87</c:v>
                </c:pt>
                <c:pt idx="3">
                  <c:v>4.79</c:v>
                </c:pt>
                <c:pt idx="4">
                  <c:v>4.0999999999999996</c:v>
                </c:pt>
                <c:pt idx="5">
                  <c:v>3.42</c:v>
                </c:pt>
                <c:pt idx="6">
                  <c:v>5.0599999999999996</c:v>
                </c:pt>
                <c:pt idx="7">
                  <c:v>4.79</c:v>
                </c:pt>
                <c:pt idx="8">
                  <c:v>3.69</c:v>
                </c:pt>
                <c:pt idx="9">
                  <c:v>4.24</c:v>
                </c:pt>
                <c:pt idx="10">
                  <c:v>4.51</c:v>
                </c:pt>
                <c:pt idx="11">
                  <c:v>4.0999999999999996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4.79</c:v>
                </c:pt>
                <c:pt idx="1">
                  <c:v>3.14</c:v>
                </c:pt>
                <c:pt idx="2">
                  <c:v>5.88</c:v>
                </c:pt>
                <c:pt idx="3">
                  <c:v>3.69</c:v>
                </c:pt>
                <c:pt idx="4">
                  <c:v>3.69</c:v>
                </c:pt>
                <c:pt idx="5">
                  <c:v>4.79</c:v>
                </c:pt>
                <c:pt idx="6">
                  <c:v>3.97</c:v>
                </c:pt>
                <c:pt idx="7">
                  <c:v>5.2</c:v>
                </c:pt>
                <c:pt idx="8">
                  <c:v>5.0599999999999996</c:v>
                </c:pt>
                <c:pt idx="9">
                  <c:v>4.79</c:v>
                </c:pt>
                <c:pt idx="10">
                  <c:v>4.92</c:v>
                </c:pt>
                <c:pt idx="11">
                  <c:v>4.38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4.51</c:v>
                </c:pt>
                <c:pt idx="1">
                  <c:v>3.42</c:v>
                </c:pt>
                <c:pt idx="2">
                  <c:v>3.83</c:v>
                </c:pt>
                <c:pt idx="3">
                  <c:v>4.79</c:v>
                </c:pt>
                <c:pt idx="4">
                  <c:v>3.97</c:v>
                </c:pt>
                <c:pt idx="5">
                  <c:v>5.33</c:v>
                </c:pt>
                <c:pt idx="6">
                  <c:v>3.83</c:v>
                </c:pt>
                <c:pt idx="7">
                  <c:v>5.0599999999999996</c:v>
                </c:pt>
                <c:pt idx="8">
                  <c:v>5.74</c:v>
                </c:pt>
                <c:pt idx="9">
                  <c:v>3.42</c:v>
                </c:pt>
                <c:pt idx="10">
                  <c:v>3.01</c:v>
                </c:pt>
                <c:pt idx="11">
                  <c:v>3.83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4.51</c:v>
                </c:pt>
                <c:pt idx="1">
                  <c:v>3.55</c:v>
                </c:pt>
                <c:pt idx="2">
                  <c:v>5.61</c:v>
                </c:pt>
                <c:pt idx="3">
                  <c:v>5.0599999999999996</c:v>
                </c:pt>
                <c:pt idx="4">
                  <c:v>4.79</c:v>
                </c:pt>
                <c:pt idx="5">
                  <c:v>4.79</c:v>
                </c:pt>
                <c:pt idx="6">
                  <c:v>3.42</c:v>
                </c:pt>
                <c:pt idx="7">
                  <c:v>4.24</c:v>
                </c:pt>
                <c:pt idx="8">
                  <c:v>4.0999999999999996</c:v>
                </c:pt>
                <c:pt idx="9">
                  <c:v>3.42</c:v>
                </c:pt>
                <c:pt idx="10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459264"/>
        <c:axId val="320963136"/>
      </c:lineChart>
      <c:catAx>
        <c:axId val="2644592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963136"/>
        <c:crosses val="autoZero"/>
        <c:auto val="1"/>
        <c:lblAlgn val="ctr"/>
        <c:lblOffset val="100"/>
        <c:noMultiLvlLbl val="0"/>
      </c:catAx>
      <c:valAx>
        <c:axId val="320963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459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74.38</c:v>
                </c:pt>
                <c:pt idx="1">
                  <c:v>62.07</c:v>
                </c:pt>
                <c:pt idx="2">
                  <c:v>69.05</c:v>
                </c:pt>
                <c:pt idx="3">
                  <c:v>66.31</c:v>
                </c:pt>
                <c:pt idx="4">
                  <c:v>68.5</c:v>
                </c:pt>
                <c:pt idx="5">
                  <c:v>68.09</c:v>
                </c:pt>
                <c:pt idx="6">
                  <c:v>64.400000000000006</c:v>
                </c:pt>
                <c:pt idx="7">
                  <c:v>72.459999999999994</c:v>
                </c:pt>
                <c:pt idx="8">
                  <c:v>66.180000000000007</c:v>
                </c:pt>
                <c:pt idx="9">
                  <c:v>69.459999999999994</c:v>
                </c:pt>
                <c:pt idx="10">
                  <c:v>58.11</c:v>
                </c:pt>
                <c:pt idx="11">
                  <c:v>59.34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70.55</c:v>
                </c:pt>
                <c:pt idx="1">
                  <c:v>63.3</c:v>
                </c:pt>
                <c:pt idx="2">
                  <c:v>68.5</c:v>
                </c:pt>
                <c:pt idx="3">
                  <c:v>48.67</c:v>
                </c:pt>
                <c:pt idx="4">
                  <c:v>57.15</c:v>
                </c:pt>
                <c:pt idx="5">
                  <c:v>55.51</c:v>
                </c:pt>
                <c:pt idx="6">
                  <c:v>62.89</c:v>
                </c:pt>
                <c:pt idx="7">
                  <c:v>55.1</c:v>
                </c:pt>
                <c:pt idx="8">
                  <c:v>53.05</c:v>
                </c:pt>
                <c:pt idx="9">
                  <c:v>63.99</c:v>
                </c:pt>
                <c:pt idx="10">
                  <c:v>59.75</c:v>
                </c:pt>
                <c:pt idx="11">
                  <c:v>58.52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59.2</c:v>
                </c:pt>
                <c:pt idx="1">
                  <c:v>56.47</c:v>
                </c:pt>
                <c:pt idx="2">
                  <c:v>74.11</c:v>
                </c:pt>
                <c:pt idx="3">
                  <c:v>69.73</c:v>
                </c:pt>
                <c:pt idx="4">
                  <c:v>71.23</c:v>
                </c:pt>
                <c:pt idx="5">
                  <c:v>67.27</c:v>
                </c:pt>
                <c:pt idx="6">
                  <c:v>67.540000000000006</c:v>
                </c:pt>
                <c:pt idx="7">
                  <c:v>57.97</c:v>
                </c:pt>
                <c:pt idx="8">
                  <c:v>65.900000000000006</c:v>
                </c:pt>
                <c:pt idx="9">
                  <c:v>60.43</c:v>
                </c:pt>
                <c:pt idx="10">
                  <c:v>72.459999999999994</c:v>
                </c:pt>
                <c:pt idx="11">
                  <c:v>70.959999999999994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80.94</c:v>
                </c:pt>
                <c:pt idx="1">
                  <c:v>74.790000000000006</c:v>
                </c:pt>
                <c:pt idx="2">
                  <c:v>86.96</c:v>
                </c:pt>
                <c:pt idx="3">
                  <c:v>78.34</c:v>
                </c:pt>
                <c:pt idx="4">
                  <c:v>70</c:v>
                </c:pt>
                <c:pt idx="5">
                  <c:v>75.61</c:v>
                </c:pt>
                <c:pt idx="6">
                  <c:v>81.900000000000006</c:v>
                </c:pt>
                <c:pt idx="7">
                  <c:v>82.99</c:v>
                </c:pt>
                <c:pt idx="8">
                  <c:v>63.17</c:v>
                </c:pt>
                <c:pt idx="9">
                  <c:v>76.430000000000007</c:v>
                </c:pt>
                <c:pt idx="10">
                  <c:v>76.02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24864"/>
        <c:axId val="320965440"/>
      </c:lineChart>
      <c:catAx>
        <c:axId val="2811248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965440"/>
        <c:crosses val="autoZero"/>
        <c:auto val="1"/>
        <c:lblAlgn val="ctr"/>
        <c:lblOffset val="100"/>
        <c:noMultiLvlLbl val="0"/>
      </c:catAx>
      <c:valAx>
        <c:axId val="320965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124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2.5113E-2</c:v>
                </c:pt>
                <c:pt idx="1">
                  <c:v>3.0202E-2</c:v>
                </c:pt>
                <c:pt idx="2">
                  <c:v>8.9226E-2</c:v>
                </c:pt>
                <c:pt idx="3">
                  <c:v>0.11282200000000001</c:v>
                </c:pt>
                <c:pt idx="4">
                  <c:v>0.26751200000000003</c:v>
                </c:pt>
                <c:pt idx="5">
                  <c:v>0.354709</c:v>
                </c:pt>
                <c:pt idx="6">
                  <c:v>0.12041600000000008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8.7842035069503499E-2</c:v>
                </c:pt>
                <c:pt idx="1">
                  <c:v>7.7339085758272835E-2</c:v>
                </c:pt>
                <c:pt idx="2">
                  <c:v>0.11800109200597918</c:v>
                </c:pt>
                <c:pt idx="3">
                  <c:v>3.4500228247151384E-2</c:v>
                </c:pt>
                <c:pt idx="4">
                  <c:v>0.23210855613537293</c:v>
                </c:pt>
                <c:pt idx="5">
                  <c:v>0.45020900278372017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1126400"/>
        <c:axId val="320968320"/>
      </c:barChart>
      <c:catAx>
        <c:axId val="28112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0968320"/>
        <c:crosses val="autoZero"/>
        <c:auto val="1"/>
        <c:lblAlgn val="ctr"/>
        <c:lblOffset val="100"/>
        <c:noMultiLvlLbl val="0"/>
      </c:catAx>
      <c:valAx>
        <c:axId val="32096832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12640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0.92741892492225675</c:v>
                </c:pt>
                <c:pt idx="1">
                  <c:v>0.74724122612172372</c:v>
                </c:pt>
                <c:pt idx="2">
                  <c:v>0.43226121723678368</c:v>
                </c:pt>
                <c:pt idx="3">
                  <c:v>0.51622834295868503</c:v>
                </c:pt>
                <c:pt idx="4">
                  <c:v>0.1610350955131053</c:v>
                </c:pt>
                <c:pt idx="5">
                  <c:v>0.18220790759662372</c:v>
                </c:pt>
                <c:pt idx="6">
                  <c:v>0.67966237227898707</c:v>
                </c:pt>
                <c:pt idx="7">
                  <c:v>0.90684584629053755</c:v>
                </c:pt>
                <c:pt idx="8">
                  <c:v>0.39619724566859171</c:v>
                </c:pt>
                <c:pt idx="9">
                  <c:v>0.35274544646823636</c:v>
                </c:pt>
                <c:pt idx="10">
                  <c:v>0.90581075077743223</c:v>
                </c:pt>
                <c:pt idx="11">
                  <c:v>0.58137716570413145</c:v>
                </c:pt>
                <c:pt idx="12">
                  <c:v>0.50095068858285208</c:v>
                </c:pt>
                <c:pt idx="13">
                  <c:v>0.19278098622834297</c:v>
                </c:pt>
                <c:pt idx="14">
                  <c:v>9.9711239449133723E-2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400448"/>
        <c:axId val="320970048"/>
      </c:barChart>
      <c:catAx>
        <c:axId val="31140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0970048"/>
        <c:crosses val="autoZero"/>
        <c:auto val="1"/>
        <c:lblAlgn val="ctr"/>
        <c:lblOffset val="100"/>
        <c:noMultiLvlLbl val="0"/>
      </c:catAx>
      <c:valAx>
        <c:axId val="3209700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4004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0.16076431261173657</c:v>
                </c:pt>
                <c:pt idx="1">
                  <c:v>1.6669926367490408E-2</c:v>
                </c:pt>
                <c:pt idx="2">
                  <c:v>0.49309264804321534</c:v>
                </c:pt>
                <c:pt idx="3">
                  <c:v>6.852120687897878E-2</c:v>
                </c:pt>
                <c:pt idx="4">
                  <c:v>1.5110779325600038E-2</c:v>
                </c:pt>
                <c:pt idx="5">
                  <c:v>0.24206721962211344</c:v>
                </c:pt>
                <c:pt idx="6">
                  <c:v>3.7739071508653818E-3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20416"/>
        <c:axId val="321332352"/>
      </c:barChart>
      <c:catAx>
        <c:axId val="31142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1332352"/>
        <c:crosses val="autoZero"/>
        <c:auto val="0"/>
        <c:lblAlgn val="ctr"/>
        <c:lblOffset val="100"/>
        <c:noMultiLvlLbl val="0"/>
      </c:catAx>
      <c:valAx>
        <c:axId val="3213323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42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428509</c:v>
                </c:pt>
                <c:pt idx="1">
                  <c:v>542627</c:v>
                </c:pt>
                <c:pt idx="2">
                  <c:v>650555</c:v>
                </c:pt>
                <c:pt idx="3">
                  <c:v>731391</c:v>
                </c:pt>
                <c:pt idx="4">
                  <c:v>726038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214254</c:v>
                </c:pt>
                <c:pt idx="1">
                  <c:v>267182</c:v>
                </c:pt>
                <c:pt idx="2">
                  <c:v>321992</c:v>
                </c:pt>
                <c:pt idx="3">
                  <c:v>360127</c:v>
                </c:pt>
                <c:pt idx="4">
                  <c:v>356029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214255</c:v>
                </c:pt>
                <c:pt idx="1">
                  <c:v>275445</c:v>
                </c:pt>
                <c:pt idx="2">
                  <c:v>328563</c:v>
                </c:pt>
                <c:pt idx="3">
                  <c:v>371264</c:v>
                </c:pt>
                <c:pt idx="4">
                  <c:v>370009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16384"/>
        <c:axId val="321334656"/>
      </c:lineChart>
      <c:catAx>
        <c:axId val="28161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1334656"/>
        <c:crosses val="autoZero"/>
        <c:auto val="1"/>
        <c:lblAlgn val="ctr"/>
        <c:lblOffset val="100"/>
        <c:noMultiLvlLbl val="0"/>
      </c:catAx>
      <c:valAx>
        <c:axId val="321334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61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56333</c:v>
                </c:pt>
                <c:pt idx="1">
                  <c:v>61974</c:v>
                </c:pt>
                <c:pt idx="2">
                  <c:v>196874</c:v>
                </c:pt>
                <c:pt idx="3">
                  <c:v>15741</c:v>
                </c:pt>
                <c:pt idx="4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49888</c:v>
                </c:pt>
                <c:pt idx="1">
                  <c:v>69385</c:v>
                </c:pt>
                <c:pt idx="2">
                  <c:v>4873</c:v>
                </c:pt>
                <c:pt idx="3">
                  <c:v>18955</c:v>
                </c:pt>
                <c:pt idx="4">
                  <c:v>15623</c:v>
                </c:pt>
                <c:pt idx="5">
                  <c:v>23222</c:v>
                </c:pt>
                <c:pt idx="6">
                  <c:v>126668</c:v>
                </c:pt>
                <c:pt idx="7">
                  <c:v>5175</c:v>
                </c:pt>
                <c:pt idx="8">
                  <c:v>9712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0.1078411605284175</c:v>
                </c:pt>
                <c:pt idx="1">
                  <c:v>0.69898270467013179</c:v>
                </c:pt>
                <c:pt idx="2">
                  <c:v>0.10153314392699564</c:v>
                </c:pt>
                <c:pt idx="3">
                  <c:v>9.1642990874455016E-2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52000</c:v>
                </c:pt>
                <c:pt idx="1">
                  <c:v>68519</c:v>
                </c:pt>
                <c:pt idx="2">
                  <c:v>7320</c:v>
                </c:pt>
                <c:pt idx="3">
                  <c:v>16442</c:v>
                </c:pt>
                <c:pt idx="4">
                  <c:v>14195</c:v>
                </c:pt>
                <c:pt idx="5">
                  <c:v>18464</c:v>
                </c:pt>
                <c:pt idx="6">
                  <c:v>128210</c:v>
                </c:pt>
                <c:pt idx="7">
                  <c:v>5399</c:v>
                </c:pt>
                <c:pt idx="8">
                  <c:v>10638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32014</c:v>
                </c:pt>
                <c:pt idx="1">
                  <c:v>41499</c:v>
                </c:pt>
                <c:pt idx="2">
                  <c:v>3252</c:v>
                </c:pt>
                <c:pt idx="3">
                  <c:v>48313</c:v>
                </c:pt>
                <c:pt idx="4">
                  <c:v>6988</c:v>
                </c:pt>
                <c:pt idx="5">
                  <c:v>36683</c:v>
                </c:pt>
                <c:pt idx="6">
                  <c:v>87980</c:v>
                </c:pt>
                <c:pt idx="7">
                  <c:v>8829</c:v>
                </c:pt>
                <c:pt idx="8">
                  <c:v>3031</c:v>
                </c:pt>
                <c:pt idx="9">
                  <c:v>9196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110058</c:v>
                </c:pt>
                <c:pt idx="1">
                  <c:v>49078</c:v>
                </c:pt>
                <c:pt idx="2">
                  <c:v>60980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1024</c:v>
                </c:pt>
                <c:pt idx="1">
                  <c:v>421</c:v>
                </c:pt>
                <c:pt idx="2">
                  <c:v>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17408"/>
        <c:axId val="371943104"/>
      </c:barChart>
      <c:catAx>
        <c:axId val="2816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1943104"/>
        <c:crosses val="autoZero"/>
        <c:auto val="1"/>
        <c:lblAlgn val="ctr"/>
        <c:lblOffset val="100"/>
        <c:noMultiLvlLbl val="0"/>
      </c:catAx>
      <c:valAx>
        <c:axId val="371943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17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2001</c:v>
                </c:pt>
                <c:pt idx="1">
                  <c:v>1210</c:v>
                </c:pt>
                <c:pt idx="2">
                  <c:v>791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7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617920"/>
        <c:axId val="371944832"/>
      </c:barChart>
      <c:catAx>
        <c:axId val="2816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1944832"/>
        <c:crosses val="autoZero"/>
        <c:auto val="1"/>
        <c:lblAlgn val="ctr"/>
        <c:lblOffset val="100"/>
        <c:noMultiLvlLbl val="0"/>
      </c:catAx>
      <c:valAx>
        <c:axId val="3719448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17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308.95999999999998</c:v>
                </c:pt>
                <c:pt idx="1">
                  <c:v>321.47000000000003</c:v>
                </c:pt>
                <c:pt idx="2">
                  <c:v>326.02</c:v>
                </c:pt>
                <c:pt idx="3">
                  <c:v>339.91</c:v>
                </c:pt>
                <c:pt idx="4">
                  <c:v>377.45</c:v>
                </c:pt>
                <c:pt idx="5">
                  <c:v>332.43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200000"/>
        <c:axId val="371946560"/>
      </c:barChart>
      <c:catAx>
        <c:axId val="3072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1946560"/>
        <c:crosses val="autoZero"/>
        <c:auto val="1"/>
        <c:lblAlgn val="ctr"/>
        <c:lblOffset val="100"/>
        <c:noMultiLvlLbl val="0"/>
      </c:catAx>
      <c:valAx>
        <c:axId val="3719465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7200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324.45999999999998</c:v>
                </c:pt>
                <c:pt idx="1">
                  <c:v>331.89</c:v>
                </c:pt>
                <c:pt idx="2">
                  <c:v>340.52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203584"/>
        <c:axId val="371948288"/>
      </c:barChart>
      <c:catAx>
        <c:axId val="3072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1948288"/>
        <c:crosses val="autoZero"/>
        <c:auto val="1"/>
        <c:lblAlgn val="ctr"/>
        <c:lblOffset val="100"/>
        <c:noMultiLvlLbl val="0"/>
      </c:catAx>
      <c:valAx>
        <c:axId val="3719482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7203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0.22840000446537759</c:v>
                </c:pt>
                <c:pt idx="1">
                  <c:v>4.9699906328556399E-2</c:v>
                </c:pt>
                <c:pt idx="2">
                  <c:v>8.6200055005333079E-2</c:v>
                </c:pt>
                <c:pt idx="3">
                  <c:v>4.7800091134297243E-2</c:v>
                </c:pt>
                <c:pt idx="4">
                  <c:v>2.2499921348462845E-2</c:v>
                </c:pt>
                <c:pt idx="5">
                  <c:v>0.10309998690832478</c:v>
                </c:pt>
                <c:pt idx="6">
                  <c:v>8.2199990054386274E-2</c:v>
                </c:pt>
                <c:pt idx="7">
                  <c:v>4.8199945400610338E-2</c:v>
                </c:pt>
                <c:pt idx="8">
                  <c:v>5.7899963363606567E-2</c:v>
                </c:pt>
                <c:pt idx="9">
                  <c:v>2.7800020094199171E-2</c:v>
                </c:pt>
                <c:pt idx="10">
                  <c:v>9.7999815295744998E-3</c:v>
                </c:pt>
                <c:pt idx="11">
                  <c:v>0.2363998806526352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57472"/>
        <c:axId val="264529600"/>
      </c:barChart>
      <c:catAx>
        <c:axId val="25725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4529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5296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257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673742</c:v>
                </c:pt>
                <c:pt idx="1">
                  <c:v>700841</c:v>
                </c:pt>
                <c:pt idx="2">
                  <c:v>695352</c:v>
                </c:pt>
                <c:pt idx="3">
                  <c:v>694972</c:v>
                </c:pt>
                <c:pt idx="4">
                  <c:v>692955</c:v>
                </c:pt>
                <c:pt idx="5">
                  <c:v>684016</c:v>
                </c:pt>
                <c:pt idx="6">
                  <c:v>653918</c:v>
                </c:pt>
                <c:pt idx="7">
                  <c:v>656651</c:v>
                </c:pt>
                <c:pt idx="8">
                  <c:v>654689</c:v>
                </c:pt>
                <c:pt idx="9">
                  <c:v>637629</c:v>
                </c:pt>
                <c:pt idx="10">
                  <c:v>638255</c:v>
                </c:pt>
                <c:pt idx="11">
                  <c:v>637574</c:v>
                </c:pt>
                <c:pt idx="12">
                  <c:v>638995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176251</c:v>
                </c:pt>
                <c:pt idx="1">
                  <c:v>174990</c:v>
                </c:pt>
                <c:pt idx="2">
                  <c:v>173428</c:v>
                </c:pt>
                <c:pt idx="3">
                  <c:v>173262</c:v>
                </c:pt>
                <c:pt idx="4">
                  <c:v>172691</c:v>
                </c:pt>
                <c:pt idx="5">
                  <c:v>173233</c:v>
                </c:pt>
                <c:pt idx="6">
                  <c:v>170437</c:v>
                </c:pt>
                <c:pt idx="7">
                  <c:v>171708</c:v>
                </c:pt>
                <c:pt idx="8">
                  <c:v>170555</c:v>
                </c:pt>
                <c:pt idx="9">
                  <c:v>171695</c:v>
                </c:pt>
                <c:pt idx="10">
                  <c:v>170502</c:v>
                </c:pt>
                <c:pt idx="11">
                  <c:v>171945</c:v>
                </c:pt>
                <c:pt idx="12">
                  <c:v>171370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453143</c:v>
                </c:pt>
                <c:pt idx="1">
                  <c:v>491134</c:v>
                </c:pt>
                <c:pt idx="2">
                  <c:v>489094</c:v>
                </c:pt>
                <c:pt idx="3">
                  <c:v>488957</c:v>
                </c:pt>
                <c:pt idx="4">
                  <c:v>487785</c:v>
                </c:pt>
                <c:pt idx="5">
                  <c:v>481573</c:v>
                </c:pt>
                <c:pt idx="6">
                  <c:v>457461</c:v>
                </c:pt>
                <c:pt idx="7">
                  <c:v>458850</c:v>
                </c:pt>
                <c:pt idx="8">
                  <c:v>456329</c:v>
                </c:pt>
                <c:pt idx="9">
                  <c:v>436524</c:v>
                </c:pt>
                <c:pt idx="10">
                  <c:v>438192</c:v>
                </c:pt>
                <c:pt idx="11">
                  <c:v>437269</c:v>
                </c:pt>
                <c:pt idx="12">
                  <c:v>438343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245067</c:v>
                </c:pt>
                <c:pt idx="1">
                  <c:v>245824</c:v>
                </c:pt>
                <c:pt idx="2">
                  <c:v>238250</c:v>
                </c:pt>
                <c:pt idx="3">
                  <c:v>239426</c:v>
                </c:pt>
                <c:pt idx="4">
                  <c:v>240142</c:v>
                </c:pt>
                <c:pt idx="5">
                  <c:v>242186</c:v>
                </c:pt>
                <c:pt idx="6">
                  <c:v>239470</c:v>
                </c:pt>
                <c:pt idx="7">
                  <c:v>242224</c:v>
                </c:pt>
                <c:pt idx="8">
                  <c:v>242554</c:v>
                </c:pt>
                <c:pt idx="9">
                  <c:v>243541</c:v>
                </c:pt>
                <c:pt idx="10">
                  <c:v>245445</c:v>
                </c:pt>
                <c:pt idx="11">
                  <c:v>246093</c:v>
                </c:pt>
                <c:pt idx="12">
                  <c:v>248212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81184"/>
        <c:axId val="264531904"/>
      </c:lineChart>
      <c:catAx>
        <c:axId val="257181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531904"/>
        <c:crosses val="autoZero"/>
        <c:auto val="1"/>
        <c:lblAlgn val="ctr"/>
        <c:lblOffset val="100"/>
        <c:noMultiLvlLbl val="0"/>
      </c:catAx>
      <c:valAx>
        <c:axId val="26453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181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1391135</c:v>
                </c:pt>
                <c:pt idx="1">
                  <c:v>1456393</c:v>
                </c:pt>
                <c:pt idx="2">
                  <c:v>1437330</c:v>
                </c:pt>
                <c:pt idx="3">
                  <c:v>1454670</c:v>
                </c:pt>
                <c:pt idx="4">
                  <c:v>1463637</c:v>
                </c:pt>
                <c:pt idx="5">
                  <c:v>1479972</c:v>
                </c:pt>
                <c:pt idx="6">
                  <c:v>1479678</c:v>
                </c:pt>
                <c:pt idx="7">
                  <c:v>1501080</c:v>
                </c:pt>
                <c:pt idx="8">
                  <c:v>1501756</c:v>
                </c:pt>
                <c:pt idx="9">
                  <c:v>1479644</c:v>
                </c:pt>
                <c:pt idx="10">
                  <c:v>1467475</c:v>
                </c:pt>
                <c:pt idx="11">
                  <c:v>1474516</c:v>
                </c:pt>
                <c:pt idx="12">
                  <c:v>1464411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382581</c:v>
                </c:pt>
                <c:pt idx="1">
                  <c:v>382122</c:v>
                </c:pt>
                <c:pt idx="2">
                  <c:v>384914</c:v>
                </c:pt>
                <c:pt idx="3">
                  <c:v>398777</c:v>
                </c:pt>
                <c:pt idx="4">
                  <c:v>406217</c:v>
                </c:pt>
                <c:pt idx="5">
                  <c:v>421851</c:v>
                </c:pt>
                <c:pt idx="6">
                  <c:v>427339</c:v>
                </c:pt>
                <c:pt idx="7">
                  <c:v>433920</c:v>
                </c:pt>
                <c:pt idx="8">
                  <c:v>437594</c:v>
                </c:pt>
                <c:pt idx="9">
                  <c:v>444667</c:v>
                </c:pt>
                <c:pt idx="10">
                  <c:v>429522</c:v>
                </c:pt>
                <c:pt idx="11">
                  <c:v>435941</c:v>
                </c:pt>
                <c:pt idx="12">
                  <c:v>418609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568354</c:v>
                </c:pt>
                <c:pt idx="1">
                  <c:v>632554</c:v>
                </c:pt>
                <c:pt idx="2">
                  <c:v>628815</c:v>
                </c:pt>
                <c:pt idx="3">
                  <c:v>628353</c:v>
                </c:pt>
                <c:pt idx="4">
                  <c:v>626894</c:v>
                </c:pt>
                <c:pt idx="5">
                  <c:v>622402</c:v>
                </c:pt>
                <c:pt idx="6">
                  <c:v>618728</c:v>
                </c:pt>
                <c:pt idx="7">
                  <c:v>626069</c:v>
                </c:pt>
                <c:pt idx="8">
                  <c:v>621075</c:v>
                </c:pt>
                <c:pt idx="9">
                  <c:v>589496</c:v>
                </c:pt>
                <c:pt idx="10">
                  <c:v>592907</c:v>
                </c:pt>
                <c:pt idx="11">
                  <c:v>592504</c:v>
                </c:pt>
                <c:pt idx="12">
                  <c:v>595369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371951</c:v>
                </c:pt>
                <c:pt idx="1">
                  <c:v>374071</c:v>
                </c:pt>
                <c:pt idx="2">
                  <c:v>355933</c:v>
                </c:pt>
                <c:pt idx="3">
                  <c:v>359618</c:v>
                </c:pt>
                <c:pt idx="4">
                  <c:v>362527</c:v>
                </c:pt>
                <c:pt idx="5">
                  <c:v>369247</c:v>
                </c:pt>
                <c:pt idx="6">
                  <c:v>368186</c:v>
                </c:pt>
                <c:pt idx="7">
                  <c:v>375301</c:v>
                </c:pt>
                <c:pt idx="8">
                  <c:v>376894</c:v>
                </c:pt>
                <c:pt idx="9">
                  <c:v>378762</c:v>
                </c:pt>
                <c:pt idx="10">
                  <c:v>379570</c:v>
                </c:pt>
                <c:pt idx="11">
                  <c:v>381610</c:v>
                </c:pt>
                <c:pt idx="12">
                  <c:v>386268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61056"/>
        <c:axId val="264534208"/>
      </c:lineChart>
      <c:catAx>
        <c:axId val="257261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534208"/>
        <c:crosses val="autoZero"/>
        <c:auto val="1"/>
        <c:lblAlgn val="ctr"/>
        <c:lblOffset val="100"/>
        <c:noMultiLvlLbl val="0"/>
      </c:catAx>
      <c:valAx>
        <c:axId val="264534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61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28264994885</c:v>
                </c:pt>
                <c:pt idx="1">
                  <c:v>28932614793</c:v>
                </c:pt>
                <c:pt idx="2">
                  <c:v>28704392237</c:v>
                </c:pt>
                <c:pt idx="3">
                  <c:v>29123414564</c:v>
                </c:pt>
                <c:pt idx="4">
                  <c:v>29169818296</c:v>
                </c:pt>
                <c:pt idx="5">
                  <c:v>29315084781</c:v>
                </c:pt>
                <c:pt idx="6">
                  <c:v>28794962054</c:v>
                </c:pt>
                <c:pt idx="7">
                  <c:v>29085018783</c:v>
                </c:pt>
                <c:pt idx="8">
                  <c:v>29148862641</c:v>
                </c:pt>
                <c:pt idx="9">
                  <c:v>29060239058</c:v>
                </c:pt>
                <c:pt idx="10">
                  <c:v>28929292847</c:v>
                </c:pt>
                <c:pt idx="11">
                  <c:v>29028308728</c:v>
                </c:pt>
                <c:pt idx="12">
                  <c:v>29287472961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6044339392</c:v>
                </c:pt>
                <c:pt idx="1">
                  <c:v>5999828723</c:v>
                </c:pt>
                <c:pt idx="2">
                  <c:v>6003410743</c:v>
                </c:pt>
                <c:pt idx="3">
                  <c:v>6003229572</c:v>
                </c:pt>
                <c:pt idx="4">
                  <c:v>6041525973</c:v>
                </c:pt>
                <c:pt idx="5">
                  <c:v>6157612182</c:v>
                </c:pt>
                <c:pt idx="6">
                  <c:v>6044869582</c:v>
                </c:pt>
                <c:pt idx="7">
                  <c:v>6241522791</c:v>
                </c:pt>
                <c:pt idx="8">
                  <c:v>6296853480</c:v>
                </c:pt>
                <c:pt idx="9">
                  <c:v>6273702241</c:v>
                </c:pt>
                <c:pt idx="10">
                  <c:v>6054810779</c:v>
                </c:pt>
                <c:pt idx="11">
                  <c:v>5984088203</c:v>
                </c:pt>
                <c:pt idx="12">
                  <c:v>6110742222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1015779534</c:v>
                </c:pt>
                <c:pt idx="1">
                  <c:v>998801973</c:v>
                </c:pt>
                <c:pt idx="2">
                  <c:v>938013512</c:v>
                </c:pt>
                <c:pt idx="3">
                  <c:v>979549870</c:v>
                </c:pt>
                <c:pt idx="4">
                  <c:v>960742411</c:v>
                </c:pt>
                <c:pt idx="5">
                  <c:v>941773762</c:v>
                </c:pt>
                <c:pt idx="6">
                  <c:v>930950286</c:v>
                </c:pt>
                <c:pt idx="7">
                  <c:v>937465769</c:v>
                </c:pt>
                <c:pt idx="8">
                  <c:v>893059153</c:v>
                </c:pt>
                <c:pt idx="9">
                  <c:v>876920442</c:v>
                </c:pt>
                <c:pt idx="10">
                  <c:v>887978688</c:v>
                </c:pt>
                <c:pt idx="11">
                  <c:v>1032410158</c:v>
                </c:pt>
                <c:pt idx="12">
                  <c:v>1139988744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2075216648</c:v>
                </c:pt>
                <c:pt idx="1">
                  <c:v>2244478533</c:v>
                </c:pt>
                <c:pt idx="2">
                  <c:v>2162888699</c:v>
                </c:pt>
                <c:pt idx="3">
                  <c:v>2098747774</c:v>
                </c:pt>
                <c:pt idx="4">
                  <c:v>2084660813</c:v>
                </c:pt>
                <c:pt idx="5">
                  <c:v>2118007286</c:v>
                </c:pt>
                <c:pt idx="6">
                  <c:v>2046024601</c:v>
                </c:pt>
                <c:pt idx="7">
                  <c:v>2151162983</c:v>
                </c:pt>
                <c:pt idx="8">
                  <c:v>2164575260</c:v>
                </c:pt>
                <c:pt idx="9">
                  <c:v>2147176693</c:v>
                </c:pt>
                <c:pt idx="10">
                  <c:v>2179531204</c:v>
                </c:pt>
                <c:pt idx="11">
                  <c:v>2179829888</c:v>
                </c:pt>
                <c:pt idx="12">
                  <c:v>2202954226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59520"/>
        <c:axId val="305185344"/>
      </c:lineChart>
      <c:catAx>
        <c:axId val="257259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185344"/>
        <c:crosses val="autoZero"/>
        <c:auto val="1"/>
        <c:lblAlgn val="ctr"/>
        <c:lblOffset val="100"/>
        <c:noMultiLvlLbl val="0"/>
      </c:catAx>
      <c:valAx>
        <c:axId val="305185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595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20318</c:v>
                </c:pt>
                <c:pt idx="1">
                  <c:v>19866</c:v>
                </c:pt>
                <c:pt idx="2">
                  <c:v>19971</c:v>
                </c:pt>
                <c:pt idx="3">
                  <c:v>20021</c:v>
                </c:pt>
                <c:pt idx="4">
                  <c:v>19930</c:v>
                </c:pt>
                <c:pt idx="5">
                  <c:v>19808</c:v>
                </c:pt>
                <c:pt idx="6">
                  <c:v>19460</c:v>
                </c:pt>
                <c:pt idx="7">
                  <c:v>19376</c:v>
                </c:pt>
                <c:pt idx="8">
                  <c:v>19410</c:v>
                </c:pt>
                <c:pt idx="9">
                  <c:v>19640</c:v>
                </c:pt>
                <c:pt idx="10">
                  <c:v>19714</c:v>
                </c:pt>
                <c:pt idx="11">
                  <c:v>19687</c:v>
                </c:pt>
                <c:pt idx="12">
                  <c:v>19999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15799</c:v>
                </c:pt>
                <c:pt idx="1">
                  <c:v>15701</c:v>
                </c:pt>
                <c:pt idx="2">
                  <c:v>15597</c:v>
                </c:pt>
                <c:pt idx="3">
                  <c:v>15054</c:v>
                </c:pt>
                <c:pt idx="4">
                  <c:v>14873</c:v>
                </c:pt>
                <c:pt idx="5">
                  <c:v>14597</c:v>
                </c:pt>
                <c:pt idx="6">
                  <c:v>14145</c:v>
                </c:pt>
                <c:pt idx="7">
                  <c:v>14384</c:v>
                </c:pt>
                <c:pt idx="8">
                  <c:v>14390</c:v>
                </c:pt>
                <c:pt idx="9">
                  <c:v>14109</c:v>
                </c:pt>
                <c:pt idx="10">
                  <c:v>14097</c:v>
                </c:pt>
                <c:pt idx="11">
                  <c:v>13727</c:v>
                </c:pt>
                <c:pt idx="12">
                  <c:v>14598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1787</c:v>
                </c:pt>
                <c:pt idx="1">
                  <c:v>1579</c:v>
                </c:pt>
                <c:pt idx="2">
                  <c:v>1492</c:v>
                </c:pt>
                <c:pt idx="3">
                  <c:v>1559</c:v>
                </c:pt>
                <c:pt idx="4">
                  <c:v>1533</c:v>
                </c:pt>
                <c:pt idx="5">
                  <c:v>1513</c:v>
                </c:pt>
                <c:pt idx="6">
                  <c:v>1505</c:v>
                </c:pt>
                <c:pt idx="7">
                  <c:v>1497</c:v>
                </c:pt>
                <c:pt idx="8">
                  <c:v>1438</c:v>
                </c:pt>
                <c:pt idx="9">
                  <c:v>1488</c:v>
                </c:pt>
                <c:pt idx="10">
                  <c:v>1498</c:v>
                </c:pt>
                <c:pt idx="11">
                  <c:v>1742</c:v>
                </c:pt>
                <c:pt idx="12">
                  <c:v>1915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5579</c:v>
                </c:pt>
                <c:pt idx="1">
                  <c:v>6000</c:v>
                </c:pt>
                <c:pt idx="2">
                  <c:v>6077</c:v>
                </c:pt>
                <c:pt idx="3">
                  <c:v>5836</c:v>
                </c:pt>
                <c:pt idx="4">
                  <c:v>5750</c:v>
                </c:pt>
                <c:pt idx="5">
                  <c:v>5736</c:v>
                </c:pt>
                <c:pt idx="6">
                  <c:v>5557</c:v>
                </c:pt>
                <c:pt idx="7">
                  <c:v>5732</c:v>
                </c:pt>
                <c:pt idx="8">
                  <c:v>5743</c:v>
                </c:pt>
                <c:pt idx="9">
                  <c:v>5669</c:v>
                </c:pt>
                <c:pt idx="10">
                  <c:v>5742</c:v>
                </c:pt>
                <c:pt idx="11">
                  <c:v>5712</c:v>
                </c:pt>
                <c:pt idx="12">
                  <c:v>5703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54944"/>
        <c:axId val="305187648"/>
      </c:lineChart>
      <c:catAx>
        <c:axId val="259154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187648"/>
        <c:crosses val="autoZero"/>
        <c:auto val="1"/>
        <c:lblAlgn val="ctr"/>
        <c:lblOffset val="100"/>
        <c:noMultiLvlLbl val="0"/>
      </c:catAx>
      <c:valAx>
        <c:axId val="30518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54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1.4500000000000001E-2</c:v>
                </c:pt>
                <c:pt idx="1">
                  <c:v>1.46E-2</c:v>
                </c:pt>
                <c:pt idx="2">
                  <c:v>1.41E-2</c:v>
                </c:pt>
                <c:pt idx="3">
                  <c:v>1.3100000000000001E-2</c:v>
                </c:pt>
                <c:pt idx="4">
                  <c:v>1.24E-2</c:v>
                </c:pt>
                <c:pt idx="5">
                  <c:v>1.47E-2</c:v>
                </c:pt>
                <c:pt idx="6">
                  <c:v>1.8599999999999998E-2</c:v>
                </c:pt>
                <c:pt idx="7">
                  <c:v>1.35E-2</c:v>
                </c:pt>
                <c:pt idx="8">
                  <c:v>1.34E-2</c:v>
                </c:pt>
                <c:pt idx="9">
                  <c:v>1.4500000000000001E-2</c:v>
                </c:pt>
                <c:pt idx="10">
                  <c:v>1.61E-2</c:v>
                </c:pt>
                <c:pt idx="11">
                  <c:v>1.2E-2</c:v>
                </c:pt>
                <c:pt idx="12">
                  <c:v>1.4E-2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5.4999999999999997E-3</c:v>
                </c:pt>
                <c:pt idx="2">
                  <c:v>5.4000000000000003E-3</c:v>
                </c:pt>
                <c:pt idx="3">
                  <c:v>5.4999999999999997E-3</c:v>
                </c:pt>
                <c:pt idx="4">
                  <c:v>5.5999999999999999E-3</c:v>
                </c:pt>
                <c:pt idx="5">
                  <c:v>6.1999999999999998E-3</c:v>
                </c:pt>
                <c:pt idx="6">
                  <c:v>5.4999999999999997E-3</c:v>
                </c:pt>
                <c:pt idx="7">
                  <c:v>5.5999999999999999E-3</c:v>
                </c:pt>
                <c:pt idx="8">
                  <c:v>5.5999999999999999E-3</c:v>
                </c:pt>
                <c:pt idx="9">
                  <c:v>5.7999999999999996E-3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6.0000000000000001E-3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7.3000000000000001E-3</c:v>
                </c:pt>
                <c:pt idx="2">
                  <c:v>6.4999999999999997E-3</c:v>
                </c:pt>
                <c:pt idx="3">
                  <c:v>5.1999999999999998E-3</c:v>
                </c:pt>
                <c:pt idx="4">
                  <c:v>3.5000000000000001E-3</c:v>
                </c:pt>
                <c:pt idx="5">
                  <c:v>5.4999999999999997E-3</c:v>
                </c:pt>
                <c:pt idx="6">
                  <c:v>1.15E-2</c:v>
                </c:pt>
                <c:pt idx="7">
                  <c:v>5.1999999999999998E-3</c:v>
                </c:pt>
                <c:pt idx="8">
                  <c:v>5.4000000000000003E-3</c:v>
                </c:pt>
                <c:pt idx="9">
                  <c:v>6.1999999999999998E-3</c:v>
                </c:pt>
                <c:pt idx="10">
                  <c:v>8.2000000000000007E-3</c:v>
                </c:pt>
                <c:pt idx="11">
                  <c:v>3.3999999999999998E-3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5.7000000000000002E-3</c:v>
                </c:pt>
                <c:pt idx="2">
                  <c:v>5.5999999999999999E-3</c:v>
                </c:pt>
                <c:pt idx="3">
                  <c:v>5.8999999999999999E-3</c:v>
                </c:pt>
                <c:pt idx="4">
                  <c:v>6.1000000000000004E-3</c:v>
                </c:pt>
                <c:pt idx="5">
                  <c:v>6.7999999999999996E-3</c:v>
                </c:pt>
                <c:pt idx="6">
                  <c:v>6.4000000000000003E-3</c:v>
                </c:pt>
                <c:pt idx="7">
                  <c:v>6.3E-3</c:v>
                </c:pt>
                <c:pt idx="8">
                  <c:v>6.0000000000000001E-3</c:v>
                </c:pt>
                <c:pt idx="9">
                  <c:v>6.6E-3</c:v>
                </c:pt>
                <c:pt idx="10">
                  <c:v>6.6E-3</c:v>
                </c:pt>
                <c:pt idx="11">
                  <c:v>6.7000000000000002E-3</c:v>
                </c:pt>
                <c:pt idx="12">
                  <c:v>7.3000000000000001E-3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82048"/>
        <c:axId val="305189952"/>
      </c:lineChart>
      <c:catAx>
        <c:axId val="257282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5189952"/>
        <c:crosses val="autoZero"/>
        <c:auto val="1"/>
        <c:lblAlgn val="ctr"/>
        <c:lblOffset val="100"/>
        <c:noMultiLvlLbl val="0"/>
      </c:catAx>
      <c:valAx>
        <c:axId val="30518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82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6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6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10</v>
      </c>
      <c r="F16" s="115" t="s">
        <v>241</v>
      </c>
      <c r="G16" s="118">
        <v>18414</v>
      </c>
      <c r="H16" s="121">
        <f t="shared" ref="H16:H22" si="0">IF(SUM($B$70:$B$75)&gt;0,G16/SUM($B$70:$B$75,0))</f>
        <v>3.2964259181353553E-2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49069</v>
      </c>
      <c r="H17" s="114">
        <f t="shared" si="0"/>
        <v>8.7842035069503499E-2</v>
      </c>
    </row>
    <row r="18" spans="1:8" ht="15.75" x14ac:dyDescent="0.25">
      <c r="A18" s="68"/>
      <c r="B18" s="69">
        <f>C18+D18</f>
        <v>1226</v>
      </c>
      <c r="C18" s="69">
        <v>21</v>
      </c>
      <c r="D18" s="69">
        <v>1205</v>
      </c>
      <c r="F18" s="26" t="s">
        <v>244</v>
      </c>
      <c r="G18" s="119">
        <v>43202</v>
      </c>
      <c r="H18" s="114">
        <f t="shared" si="0"/>
        <v>7.7339085758272835E-2</v>
      </c>
    </row>
    <row r="19" spans="1:8" x14ac:dyDescent="0.2">
      <c r="A19" s="70"/>
      <c r="F19" s="26" t="s">
        <v>245</v>
      </c>
      <c r="G19" s="119">
        <v>65916</v>
      </c>
      <c r="H19" s="114">
        <f t="shared" si="0"/>
        <v>0.11800109200597918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19272</v>
      </c>
      <c r="H20" s="114">
        <f t="shared" si="0"/>
        <v>3.4500228247151384E-2</v>
      </c>
    </row>
    <row r="21" spans="1:8" ht="15.75" x14ac:dyDescent="0.25">
      <c r="A21" s="14" t="s">
        <v>485</v>
      </c>
      <c r="B21" s="10"/>
      <c r="C21" s="10"/>
      <c r="D21" s="11">
        <v>726038</v>
      </c>
      <c r="F21" s="26" t="s">
        <v>247</v>
      </c>
      <c r="G21" s="119">
        <v>129657</v>
      </c>
      <c r="H21" s="114">
        <f t="shared" si="0"/>
        <v>0.23210855613537293</v>
      </c>
    </row>
    <row r="22" spans="1:8" ht="15.75" x14ac:dyDescent="0.25">
      <c r="A22" s="14" t="s">
        <v>486</v>
      </c>
      <c r="B22" s="10"/>
      <c r="C22" s="10"/>
      <c r="D22" s="12">
        <v>-3.666E-3</v>
      </c>
      <c r="F22" s="26" t="s">
        <v>248</v>
      </c>
      <c r="G22" s="119">
        <v>251489</v>
      </c>
      <c r="H22" s="114">
        <f t="shared" si="0"/>
        <v>0.45020900278372017</v>
      </c>
    </row>
    <row r="23" spans="1:8" ht="15.75" x14ac:dyDescent="0.25">
      <c r="A23" s="9" t="s">
        <v>4</v>
      </c>
      <c r="B23" s="10"/>
      <c r="C23" s="10"/>
      <c r="D23" s="11">
        <v>225100</v>
      </c>
      <c r="F23" s="27" t="s">
        <v>249</v>
      </c>
      <c r="G23" s="117"/>
      <c r="H23" s="125">
        <v>10.050000000000001</v>
      </c>
    </row>
    <row r="24" spans="1:8" ht="15.75" x14ac:dyDescent="0.25">
      <c r="A24" s="14" t="s">
        <v>5</v>
      </c>
      <c r="B24" s="10"/>
      <c r="C24" s="10"/>
      <c r="D24" s="11">
        <v>224909</v>
      </c>
      <c r="F24" s="27" t="s">
        <v>250</v>
      </c>
      <c r="G24" s="117"/>
      <c r="H24" s="125">
        <v>10.1</v>
      </c>
    </row>
    <row r="25" spans="1:8" ht="15.75" x14ac:dyDescent="0.25">
      <c r="A25" s="9" t="s">
        <v>6</v>
      </c>
      <c r="B25" s="10"/>
      <c r="C25" s="10"/>
      <c r="D25" s="11">
        <v>387631</v>
      </c>
      <c r="F25" s="27" t="s">
        <v>251</v>
      </c>
      <c r="G25" s="117"/>
      <c r="H25" s="125">
        <v>9.99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7858.84</v>
      </c>
      <c r="F28" s="26" t="s">
        <v>252</v>
      </c>
      <c r="G28" s="119">
        <v>528358</v>
      </c>
      <c r="H28" s="114">
        <f t="shared" ref="H28:H34" si="1">IF($B$58&gt;0,G28/$B$58,0)</f>
        <v>0.72772774978720123</v>
      </c>
    </row>
    <row r="29" spans="1:8" ht="15.75" x14ac:dyDescent="0.25">
      <c r="A29" s="9" t="s">
        <v>10</v>
      </c>
      <c r="B29" s="16"/>
      <c r="C29" s="127">
        <v>5754.5</v>
      </c>
      <c r="F29" s="115" t="s">
        <v>254</v>
      </c>
      <c r="G29" s="118">
        <v>197680</v>
      </c>
      <c r="H29" s="121">
        <f t="shared" si="1"/>
        <v>0.27227225021279877</v>
      </c>
    </row>
    <row r="30" spans="1:8" ht="15.75" x14ac:dyDescent="0.25">
      <c r="A30" s="9" t="s">
        <v>69</v>
      </c>
      <c r="B30" s="16"/>
      <c r="C30" s="127">
        <v>1733.16</v>
      </c>
      <c r="F30" s="26" t="s">
        <v>255</v>
      </c>
      <c r="G30" s="119">
        <v>56047</v>
      </c>
      <c r="H30" s="114">
        <f t="shared" si="1"/>
        <v>7.7195683972464249E-2</v>
      </c>
    </row>
    <row r="31" spans="1:8" ht="15.75" x14ac:dyDescent="0.25">
      <c r="A31" s="9" t="s">
        <v>70</v>
      </c>
      <c r="B31" s="16"/>
      <c r="C31" s="127">
        <v>2245.83</v>
      </c>
      <c r="F31" s="26" t="s">
        <v>256</v>
      </c>
      <c r="G31" s="119">
        <v>72125</v>
      </c>
      <c r="H31" s="114">
        <f t="shared" si="1"/>
        <v>9.9340530385461923E-2</v>
      </c>
    </row>
    <row r="32" spans="1:8" ht="15.75" x14ac:dyDescent="0.25">
      <c r="A32" s="9" t="s">
        <v>11</v>
      </c>
      <c r="B32" s="16"/>
      <c r="C32" s="127">
        <v>2629.3</v>
      </c>
      <c r="F32" s="26" t="s">
        <v>257</v>
      </c>
      <c r="G32" s="119">
        <v>11152</v>
      </c>
      <c r="H32" s="114">
        <f t="shared" si="1"/>
        <v>1.5360077571697349E-2</v>
      </c>
    </row>
    <row r="33" spans="1:8" ht="15.75" x14ac:dyDescent="0.25">
      <c r="A33" s="9" t="s">
        <v>72</v>
      </c>
      <c r="B33" s="16"/>
      <c r="C33" s="127">
        <v>5314.08</v>
      </c>
      <c r="F33" s="26" t="s">
        <v>258</v>
      </c>
      <c r="G33" s="119">
        <v>23956</v>
      </c>
      <c r="H33" s="114">
        <f t="shared" si="1"/>
        <v>3.2995518140923753E-2</v>
      </c>
    </row>
    <row r="34" spans="1:8" ht="15.75" x14ac:dyDescent="0.25">
      <c r="A34" s="9" t="s">
        <v>239</v>
      </c>
      <c r="B34" s="16"/>
      <c r="C34" s="127">
        <v>4140.1899999999996</v>
      </c>
      <c r="F34" s="26" t="s">
        <v>259</v>
      </c>
      <c r="G34" s="119">
        <v>34400</v>
      </c>
      <c r="H34" s="114">
        <f t="shared" si="1"/>
        <v>4.7380440142251505E-2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2.5113E-2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3.0202E-2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8.9226E-2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0.11282200000000001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0.26751200000000003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0.354709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0.12041600000000008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20.964496298230799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428509</v>
      </c>
      <c r="C54" s="22">
        <f>+B54-D54</f>
        <v>214254</v>
      </c>
      <c r="D54" s="22">
        <f>ROUND(B54/(E54+1),0)</f>
        <v>214255</v>
      </c>
      <c r="E54" s="122">
        <v>1</v>
      </c>
      <c r="F54" s="20"/>
      <c r="I54" s="1"/>
    </row>
    <row r="55" spans="1:9" x14ac:dyDescent="0.2">
      <c r="A55" s="18">
        <v>2000</v>
      </c>
      <c r="B55" s="19">
        <v>542627</v>
      </c>
      <c r="C55" s="19">
        <f>+B55-D55</f>
        <v>267182</v>
      </c>
      <c r="D55" s="19">
        <f>ROUND(B55/(E55+1),0)</f>
        <v>275445</v>
      </c>
      <c r="E55" s="123">
        <v>0.97</v>
      </c>
      <c r="F55" s="24">
        <v>2.3892E-2</v>
      </c>
      <c r="I55" s="1"/>
    </row>
    <row r="56" spans="1:9" x14ac:dyDescent="0.2">
      <c r="A56" s="21">
        <v>2010</v>
      </c>
      <c r="B56" s="22">
        <v>650555</v>
      </c>
      <c r="C56" s="22">
        <f>+B56-D56</f>
        <v>321992</v>
      </c>
      <c r="D56" s="22">
        <f>ROUND(B56/(E56+1),0)</f>
        <v>328563</v>
      </c>
      <c r="E56" s="122">
        <v>0.98</v>
      </c>
      <c r="F56" s="23">
        <v>1.8305999999999999E-2</v>
      </c>
      <c r="I56" s="1"/>
    </row>
    <row r="57" spans="1:9" x14ac:dyDescent="0.2">
      <c r="A57" s="18">
        <v>2020</v>
      </c>
      <c r="B57" s="19">
        <v>731391</v>
      </c>
      <c r="C57" s="19">
        <f>+B57-D57</f>
        <v>360127</v>
      </c>
      <c r="D57" s="19">
        <f>ROUND(B57/(E57+1),0)</f>
        <v>371264</v>
      </c>
      <c r="E57" s="123">
        <v>0.97</v>
      </c>
      <c r="F57" s="24">
        <v>1.1781E-2</v>
      </c>
      <c r="I57" s="1"/>
    </row>
    <row r="58" spans="1:9" ht="15.75" x14ac:dyDescent="0.25">
      <c r="A58" s="90">
        <v>2022</v>
      </c>
      <c r="B58" s="91">
        <f>C58+D58</f>
        <v>726038</v>
      </c>
      <c r="C58" s="91">
        <v>356029</v>
      </c>
      <c r="D58" s="91">
        <v>370009</v>
      </c>
      <c r="E58" s="124">
        <v>0.96221713525887209</v>
      </c>
      <c r="F58" s="92">
        <v>-3.666E-3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8.76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46.68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13.56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52.38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62045</v>
      </c>
      <c r="C68" s="34">
        <v>31250</v>
      </c>
      <c r="D68" s="35">
        <v>30795</v>
      </c>
      <c r="I68" s="1"/>
    </row>
    <row r="69" spans="1:9" ht="15.75" x14ac:dyDescent="0.25">
      <c r="A69" s="18" t="s">
        <v>23</v>
      </c>
      <c r="B69" s="11">
        <f t="shared" si="2"/>
        <v>105388</v>
      </c>
      <c r="C69" s="34">
        <v>56053</v>
      </c>
      <c r="D69" s="35">
        <v>49335</v>
      </c>
      <c r="I69" s="1"/>
    </row>
    <row r="70" spans="1:9" ht="15.75" x14ac:dyDescent="0.25">
      <c r="A70" s="18" t="s">
        <v>24</v>
      </c>
      <c r="B70" s="11">
        <f t="shared" si="2"/>
        <v>35799</v>
      </c>
      <c r="C70" s="34">
        <v>18497</v>
      </c>
      <c r="D70" s="35">
        <v>17302</v>
      </c>
      <c r="I70" s="1"/>
    </row>
    <row r="71" spans="1:9" ht="15.75" x14ac:dyDescent="0.25">
      <c r="A71" s="18" t="s">
        <v>25</v>
      </c>
      <c r="B71" s="11">
        <f t="shared" si="2"/>
        <v>83082</v>
      </c>
      <c r="C71" s="34">
        <v>41556</v>
      </c>
      <c r="D71" s="35">
        <v>41526</v>
      </c>
      <c r="I71" s="1"/>
    </row>
    <row r="72" spans="1:9" ht="15.75" x14ac:dyDescent="0.25">
      <c r="A72" s="36" t="s">
        <v>81</v>
      </c>
      <c r="B72" s="11">
        <f t="shared" si="2"/>
        <v>133935</v>
      </c>
      <c r="C72" s="34">
        <v>63822</v>
      </c>
      <c r="D72" s="35">
        <v>70113</v>
      </c>
      <c r="I72" s="1"/>
    </row>
    <row r="73" spans="1:9" ht="15.75" x14ac:dyDescent="0.25">
      <c r="A73" s="36" t="s">
        <v>82</v>
      </c>
      <c r="B73" s="11">
        <f>C73+D73</f>
        <v>113583</v>
      </c>
      <c r="C73" s="34">
        <v>54579</v>
      </c>
      <c r="D73" s="35">
        <v>59004</v>
      </c>
      <c r="I73" s="1"/>
    </row>
    <row r="74" spans="1:9" ht="15.75" x14ac:dyDescent="0.25">
      <c r="A74" s="36" t="s">
        <v>83</v>
      </c>
      <c r="B74" s="11">
        <f>C74+D74</f>
        <v>99681</v>
      </c>
      <c r="C74" s="34">
        <v>47815</v>
      </c>
      <c r="D74" s="35">
        <v>51866</v>
      </c>
      <c r="I74" s="1"/>
    </row>
    <row r="75" spans="1:9" ht="15.75" x14ac:dyDescent="0.25">
      <c r="A75" s="18" t="s">
        <v>26</v>
      </c>
      <c r="B75" s="11">
        <f t="shared" si="2"/>
        <v>92525</v>
      </c>
      <c r="C75" s="34">
        <v>42457</v>
      </c>
      <c r="D75" s="35">
        <v>50068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225100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3.23</v>
      </c>
      <c r="F95" s="130" t="s">
        <v>261</v>
      </c>
      <c r="G95" s="129"/>
      <c r="H95" s="11">
        <v>208762</v>
      </c>
      <c r="I95" s="12">
        <f>IF(AND($C$94&gt;0,$C$94&lt;&gt;"N/D")=TRUE,H95/$C$94,0)</f>
        <v>0.92741892492225675</v>
      </c>
    </row>
    <row r="96" spans="1:9" ht="15.75" x14ac:dyDescent="0.25">
      <c r="F96" s="130" t="s">
        <v>262</v>
      </c>
      <c r="G96" s="129"/>
      <c r="H96" s="11">
        <v>168204</v>
      </c>
      <c r="I96" s="12">
        <f t="shared" ref="I96:I109" si="3">IF(AND($C$94&gt;0,$C$94&lt;&gt;"N/D")=TRUE,H96/$C$94,0)</f>
        <v>0.74724122612172372</v>
      </c>
    </row>
    <row r="97" spans="1:9" ht="15.75" x14ac:dyDescent="0.25">
      <c r="F97" s="128" t="s">
        <v>265</v>
      </c>
      <c r="G97" s="129"/>
      <c r="H97" s="11">
        <v>97302</v>
      </c>
      <c r="I97" s="12">
        <f t="shared" si="3"/>
        <v>0.43226121723678368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116203</v>
      </c>
      <c r="I98" s="12">
        <f t="shared" si="3"/>
        <v>0.51622834295868503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36249</v>
      </c>
      <c r="I99" s="12">
        <f t="shared" si="3"/>
        <v>0.1610350955131053</v>
      </c>
    </row>
    <row r="100" spans="1:9" ht="15.75" x14ac:dyDescent="0.25">
      <c r="A100" s="43" t="s">
        <v>31</v>
      </c>
      <c r="B100" s="11">
        <v>124273</v>
      </c>
      <c r="C100" s="12">
        <f>IF(AND($C$94&gt;0,$C$94&lt;&gt;"N/D")=TRUE,B100/$C$94,0)</f>
        <v>0.55207907596623718</v>
      </c>
      <c r="F100" s="128" t="s">
        <v>268</v>
      </c>
      <c r="G100" s="129"/>
      <c r="H100" s="11">
        <v>41015</v>
      </c>
      <c r="I100" s="12">
        <f t="shared" si="3"/>
        <v>0.18220790759662372</v>
      </c>
    </row>
    <row r="101" spans="1:9" ht="15.75" x14ac:dyDescent="0.25">
      <c r="A101" s="43" t="s">
        <v>32</v>
      </c>
      <c r="B101" s="11">
        <v>31155</v>
      </c>
      <c r="C101" s="12">
        <f>IF(AND($C$94&gt;0,$C$94&lt;&gt;"N/D")=TRUE,B101/$C$94,0)</f>
        <v>0.13840515326521546</v>
      </c>
      <c r="F101" s="128" t="s">
        <v>269</v>
      </c>
      <c r="G101" s="129"/>
      <c r="H101" s="11">
        <v>152992</v>
      </c>
      <c r="I101" s="12">
        <f t="shared" si="3"/>
        <v>0.67966237227898707</v>
      </c>
    </row>
    <row r="102" spans="1:9" ht="15.75" x14ac:dyDescent="0.25">
      <c r="A102" s="43" t="s">
        <v>33</v>
      </c>
      <c r="B102" s="11">
        <v>36377</v>
      </c>
      <c r="C102" s="12">
        <f>IF(AND($C$94&gt;0,$C$94&lt;&gt;"N/D")=TRUE,B102/$C$94,0)</f>
        <v>0.16160373167481121</v>
      </c>
      <c r="F102" s="128" t="s">
        <v>270</v>
      </c>
      <c r="G102" s="129"/>
      <c r="H102" s="11">
        <v>204131</v>
      </c>
      <c r="I102" s="12">
        <f t="shared" si="3"/>
        <v>0.90684584629053755</v>
      </c>
    </row>
    <row r="103" spans="1:9" ht="15.75" x14ac:dyDescent="0.25">
      <c r="A103" s="43" t="s">
        <v>34</v>
      </c>
      <c r="B103" s="11">
        <v>33295</v>
      </c>
      <c r="C103" s="12">
        <f>IF(AND($C$94&gt;0,$C$94&lt;&gt;"N/D")=TRUE,B103/$C$94,0)</f>
        <v>0.14791203909373613</v>
      </c>
      <c r="F103" s="128" t="s">
        <v>271</v>
      </c>
      <c r="G103" s="129"/>
      <c r="H103" s="11">
        <v>89184</v>
      </c>
      <c r="I103" s="12">
        <f t="shared" si="3"/>
        <v>0.39619724566859171</v>
      </c>
    </row>
    <row r="104" spans="1:9" ht="15.75" x14ac:dyDescent="0.25">
      <c r="F104" s="128" t="s">
        <v>272</v>
      </c>
      <c r="G104" s="129"/>
      <c r="H104" s="11">
        <v>79403</v>
      </c>
      <c r="I104" s="12">
        <f t="shared" si="3"/>
        <v>0.35274544646823636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203898</v>
      </c>
      <c r="I105" s="12">
        <f t="shared" si="3"/>
        <v>0.90581075077743223</v>
      </c>
    </row>
    <row r="106" spans="1:9" ht="15.75" x14ac:dyDescent="0.25">
      <c r="A106" s="40" t="s">
        <v>37</v>
      </c>
      <c r="B106" s="10"/>
      <c r="C106" s="16"/>
      <c r="D106" s="11">
        <v>224909</v>
      </c>
      <c r="F106" s="128" t="s">
        <v>264</v>
      </c>
      <c r="G106" s="129"/>
      <c r="H106" s="11">
        <v>130868</v>
      </c>
      <c r="I106" s="12">
        <f t="shared" si="3"/>
        <v>0.58137716570413145</v>
      </c>
    </row>
    <row r="107" spans="1:9" ht="15.75" x14ac:dyDescent="0.25">
      <c r="A107" s="44" t="s">
        <v>38</v>
      </c>
      <c r="B107" s="28"/>
      <c r="C107" s="45"/>
      <c r="D107" s="126">
        <v>39414.36</v>
      </c>
      <c r="F107" s="128" t="s">
        <v>274</v>
      </c>
      <c r="G107" s="129"/>
      <c r="H107" s="11">
        <v>112764</v>
      </c>
      <c r="I107" s="12">
        <f t="shared" si="3"/>
        <v>0.50095068858285208</v>
      </c>
    </row>
    <row r="108" spans="1:9" ht="15.75" x14ac:dyDescent="0.25">
      <c r="A108" s="26" t="s">
        <v>218</v>
      </c>
      <c r="B108" s="10"/>
      <c r="C108" s="16"/>
      <c r="D108" s="127">
        <v>12202.59</v>
      </c>
      <c r="F108" s="128" t="s">
        <v>275</v>
      </c>
      <c r="G108" s="129"/>
      <c r="H108" s="11">
        <v>43395</v>
      </c>
      <c r="I108" s="12">
        <f t="shared" si="3"/>
        <v>0.19278098622834297</v>
      </c>
    </row>
    <row r="109" spans="1:9" ht="15.75" x14ac:dyDescent="0.25">
      <c r="F109" s="128" t="s">
        <v>276</v>
      </c>
      <c r="G109" s="129"/>
      <c r="H109" s="11">
        <v>22445</v>
      </c>
      <c r="I109" s="12">
        <f t="shared" si="3"/>
        <v>9.9711239449133723E-2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47441</v>
      </c>
      <c r="C112" s="12">
        <f>IF(AND($D$106&gt;0,$D$106&lt;&gt;"N/D")=TRUE,B112/$D$106,0)</f>
        <v>0.21093420005424415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94754</v>
      </c>
      <c r="C113" s="12">
        <f t="shared" ref="C113:C118" si="4">IF(AND($D$106&gt;0,$D$106&lt;&gt;"N/D")=TRUE,B113/$D$106,0)</f>
        <v>0.42129928104255498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48992</v>
      </c>
      <c r="C114" s="12">
        <f t="shared" si="4"/>
        <v>0.21783032248598322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16195</v>
      </c>
      <c r="C115" s="12">
        <f t="shared" si="4"/>
        <v>7.200690056867444E-2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11154</v>
      </c>
      <c r="C116" s="12">
        <f t="shared" si="4"/>
        <v>4.9593391104846847E-2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2302</v>
      </c>
      <c r="C117" s="12">
        <f t="shared" si="4"/>
        <v>1.0235250701394786E-2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4071</v>
      </c>
      <c r="C118" s="12">
        <f t="shared" si="4"/>
        <v>1.8100654042301552E-2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387631</v>
      </c>
      <c r="C135" s="133">
        <f>C136+C137</f>
        <v>1</v>
      </c>
      <c r="G135" s="49" t="s">
        <v>277</v>
      </c>
      <c r="H135" s="131">
        <f>SUM(H136:H138)</f>
        <v>206106</v>
      </c>
      <c r="I135" s="132">
        <f>SUM(I136:I138)</f>
        <v>1</v>
      </c>
    </row>
    <row r="136" spans="1:9" ht="15.75" x14ac:dyDescent="0.25">
      <c r="A136" s="50" t="s">
        <v>75</v>
      </c>
      <c r="B136" s="11">
        <v>381895</v>
      </c>
      <c r="C136" s="24">
        <f>IF(AND($B$135&gt;0,$B$135&lt;&gt;"N/D")=TRUE,B136/$B$135,0)</f>
        <v>0.985202421890922</v>
      </c>
      <c r="G136" s="50" t="s">
        <v>101</v>
      </c>
      <c r="H136" s="11">
        <v>84076</v>
      </c>
      <c r="I136" s="24">
        <f>IF(H135&gt;0,H136/$H$135,0)</f>
        <v>0.40792601865059724</v>
      </c>
    </row>
    <row r="137" spans="1:9" ht="15.75" x14ac:dyDescent="0.25">
      <c r="A137" s="50" t="s">
        <v>76</v>
      </c>
      <c r="B137" s="11">
        <v>5736</v>
      </c>
      <c r="C137" s="24">
        <f>IF(AND($B$135&gt;0,$B$135&lt;&gt;"N/D")=TRUE,B137/$B$135,0)</f>
        <v>1.4797578109077964E-2</v>
      </c>
      <c r="G137" s="50" t="s">
        <v>278</v>
      </c>
      <c r="H137" s="11">
        <v>50139</v>
      </c>
      <c r="I137" s="24">
        <f>IF(H136&gt;0,H137/$H$135,0)</f>
        <v>0.24326802713167012</v>
      </c>
    </row>
    <row r="138" spans="1:9" ht="15.75" x14ac:dyDescent="0.25">
      <c r="G138" s="50" t="s">
        <v>279</v>
      </c>
      <c r="H138" s="11">
        <v>71891</v>
      </c>
      <c r="I138" s="24">
        <f>IF(H137&gt;0,H138/$H$135,0)</f>
        <v>0.34880595421773264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41184</v>
      </c>
      <c r="C141" s="24">
        <f t="shared" ref="C141:C146" si="6">IF(AND($B$136&gt;0,$B$136&lt;&gt;"N/D")=TRUE,B141/$B$136,0)</f>
        <v>0.1078411605284175</v>
      </c>
      <c r="G141" s="26" t="s">
        <v>281</v>
      </c>
      <c r="H141" s="119">
        <v>116721</v>
      </c>
      <c r="I141" s="114">
        <f t="shared" ref="I141:I148" si="7">IF($B$58&gt;0,H141/$B$58,0)</f>
        <v>0.16076431261173657</v>
      </c>
    </row>
    <row r="142" spans="1:9" ht="15.75" x14ac:dyDescent="0.25">
      <c r="A142" s="43" t="s">
        <v>51</v>
      </c>
      <c r="B142" s="11">
        <v>266938</v>
      </c>
      <c r="C142" s="24">
        <f t="shared" si="6"/>
        <v>0.69898270467013179</v>
      </c>
      <c r="G142" s="116" t="s">
        <v>282</v>
      </c>
      <c r="H142" s="118">
        <f>SUM(H143:H148)</f>
        <v>609317</v>
      </c>
      <c r="I142" s="121">
        <f t="shared" si="7"/>
        <v>0.83923568738826337</v>
      </c>
    </row>
    <row r="143" spans="1:9" ht="15.75" x14ac:dyDescent="0.25">
      <c r="A143" s="43" t="s">
        <v>52</v>
      </c>
      <c r="B143" s="11">
        <v>38775</v>
      </c>
      <c r="C143" s="24">
        <f t="shared" si="6"/>
        <v>0.10153314392699564</v>
      </c>
      <c r="G143" s="26" t="s">
        <v>288</v>
      </c>
      <c r="H143" s="119">
        <v>12103</v>
      </c>
      <c r="I143" s="114">
        <f t="shared" si="7"/>
        <v>1.6669926367490408E-2</v>
      </c>
    </row>
    <row r="144" spans="1:9" ht="15.75" x14ac:dyDescent="0.25">
      <c r="A144" s="43" t="s">
        <v>53</v>
      </c>
      <c r="B144" s="11">
        <v>34998</v>
      </c>
      <c r="C144" s="24">
        <f t="shared" si="6"/>
        <v>9.1642990874455016E-2</v>
      </c>
      <c r="G144" s="26" t="s">
        <v>283</v>
      </c>
      <c r="H144" s="119">
        <v>358004</v>
      </c>
      <c r="I144" s="114">
        <f t="shared" si="7"/>
        <v>0.49309264804321534</v>
      </c>
    </row>
    <row r="145" spans="1:9" ht="15.75" x14ac:dyDescent="0.25">
      <c r="A145" s="25" t="s">
        <v>14</v>
      </c>
      <c r="B145" s="31">
        <v>219022</v>
      </c>
      <c r="C145" s="32">
        <f t="shared" si="6"/>
        <v>0.57351366213226151</v>
      </c>
      <c r="D145" s="52"/>
      <c r="G145" s="26" t="s">
        <v>284</v>
      </c>
      <c r="H145" s="119">
        <v>49749</v>
      </c>
      <c r="I145" s="114">
        <f t="shared" si="7"/>
        <v>6.852120687897878E-2</v>
      </c>
    </row>
    <row r="146" spans="1:9" ht="15.75" x14ac:dyDescent="0.25">
      <c r="A146" s="25" t="s">
        <v>15</v>
      </c>
      <c r="B146" s="31">
        <v>162873</v>
      </c>
      <c r="C146" s="32">
        <f t="shared" si="6"/>
        <v>0.42648633786773854</v>
      </c>
      <c r="G146" s="26" t="s">
        <v>285</v>
      </c>
      <c r="H146" s="119">
        <v>10971</v>
      </c>
      <c r="I146" s="114">
        <f t="shared" si="7"/>
        <v>1.5110779325600038E-2</v>
      </c>
    </row>
    <row r="147" spans="1:9" x14ac:dyDescent="0.2">
      <c r="G147" s="26" t="s">
        <v>286</v>
      </c>
      <c r="H147" s="119">
        <v>175750</v>
      </c>
      <c r="I147" s="114">
        <f t="shared" si="7"/>
        <v>0.24206721962211344</v>
      </c>
    </row>
    <row r="148" spans="1:9" x14ac:dyDescent="0.2">
      <c r="G148" s="26" t="s">
        <v>287</v>
      </c>
      <c r="H148" s="119">
        <v>2740</v>
      </c>
      <c r="I148" s="114">
        <f t="shared" si="7"/>
        <v>3.7739071508653818E-3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9002.24</v>
      </c>
      <c r="E162" s="24">
        <f>IF(AND($D$107&gt;0,$D$107&lt;&gt;"N/D")=TRUE,D162/$D$107,0)</f>
        <v>0.22840000446537759</v>
      </c>
    </row>
    <row r="163" spans="1:9" ht="15.75" x14ac:dyDescent="0.2">
      <c r="A163" s="56" t="s">
        <v>55</v>
      </c>
      <c r="B163" s="28"/>
      <c r="C163" s="45"/>
      <c r="D163" s="57">
        <v>1958.89</v>
      </c>
      <c r="E163" s="23">
        <f t="shared" ref="E163:E173" si="8">IF(AND($D$107&gt;0,$D$107&lt;&gt;"N/D")=TRUE,D163/$D$107,0)</f>
        <v>4.9699906328556399E-2</v>
      </c>
    </row>
    <row r="164" spans="1:9" ht="15.75" x14ac:dyDescent="0.2">
      <c r="A164" s="51" t="s">
        <v>56</v>
      </c>
      <c r="B164" s="10"/>
      <c r="C164" s="16"/>
      <c r="D164" s="55">
        <v>3397.52</v>
      </c>
      <c r="E164" s="24">
        <f t="shared" si="8"/>
        <v>8.6200055005333079E-2</v>
      </c>
    </row>
    <row r="165" spans="1:9" ht="15.75" x14ac:dyDescent="0.2">
      <c r="A165" s="56" t="s">
        <v>57</v>
      </c>
      <c r="B165" s="28"/>
      <c r="C165" s="45"/>
      <c r="D165" s="57">
        <v>1884.01</v>
      </c>
      <c r="E165" s="23">
        <f t="shared" si="8"/>
        <v>4.7800091134297243E-2</v>
      </c>
    </row>
    <row r="166" spans="1:9" ht="15.75" x14ac:dyDescent="0.2">
      <c r="A166" s="51" t="s">
        <v>58</v>
      </c>
      <c r="B166" s="10"/>
      <c r="C166" s="16"/>
      <c r="D166" s="55">
        <v>886.82</v>
      </c>
      <c r="E166" s="24">
        <f t="shared" si="8"/>
        <v>2.2499921348462845E-2</v>
      </c>
    </row>
    <row r="167" spans="1:9" ht="15.75" x14ac:dyDescent="0.2">
      <c r="A167" s="56" t="s">
        <v>59</v>
      </c>
      <c r="B167" s="28"/>
      <c r="C167" s="45"/>
      <c r="D167" s="57">
        <v>4063.62</v>
      </c>
      <c r="E167" s="23">
        <f t="shared" si="8"/>
        <v>0.10309998690832478</v>
      </c>
    </row>
    <row r="168" spans="1:9" ht="15.75" x14ac:dyDescent="0.2">
      <c r="A168" s="51" t="s">
        <v>63</v>
      </c>
      <c r="B168" s="10"/>
      <c r="C168" s="16"/>
      <c r="D168" s="55">
        <v>3239.86</v>
      </c>
      <c r="E168" s="24">
        <f t="shared" si="8"/>
        <v>8.2199990054386274E-2</v>
      </c>
    </row>
    <row r="169" spans="1:9" ht="15.75" x14ac:dyDescent="0.2">
      <c r="A169" s="56" t="s">
        <v>64</v>
      </c>
      <c r="B169" s="28"/>
      <c r="C169" s="45"/>
      <c r="D169" s="57">
        <v>1899.77</v>
      </c>
      <c r="E169" s="23">
        <f t="shared" si="8"/>
        <v>4.8199945400610338E-2</v>
      </c>
    </row>
    <row r="170" spans="1:9" ht="15.75" x14ac:dyDescent="0.2">
      <c r="A170" s="51" t="s">
        <v>65</v>
      </c>
      <c r="B170" s="10"/>
      <c r="C170" s="16"/>
      <c r="D170" s="55">
        <v>2282.09</v>
      </c>
      <c r="E170" s="24">
        <f t="shared" si="8"/>
        <v>5.7899963363606567E-2</v>
      </c>
    </row>
    <row r="171" spans="1:9" ht="15.75" x14ac:dyDescent="0.2">
      <c r="A171" s="56" t="s">
        <v>66</v>
      </c>
      <c r="B171" s="28"/>
      <c r="C171" s="45"/>
      <c r="D171" s="57">
        <v>1095.72</v>
      </c>
      <c r="E171" s="23">
        <f t="shared" si="8"/>
        <v>2.7800020094199171E-2</v>
      </c>
    </row>
    <row r="172" spans="1:9" ht="15.75" x14ac:dyDescent="0.2">
      <c r="A172" s="51" t="s">
        <v>67</v>
      </c>
      <c r="B172" s="10"/>
      <c r="C172" s="16"/>
      <c r="D172" s="55">
        <v>386.26</v>
      </c>
      <c r="E172" s="24">
        <f t="shared" si="8"/>
        <v>9.7999815295744998E-3</v>
      </c>
    </row>
    <row r="173" spans="1:9" ht="15.75" x14ac:dyDescent="0.2">
      <c r="A173" s="56" t="s">
        <v>68</v>
      </c>
      <c r="B173" s="28"/>
      <c r="C173" s="45"/>
      <c r="D173" s="57">
        <v>9317.5499999999993</v>
      </c>
      <c r="E173" s="23">
        <f t="shared" si="8"/>
        <v>0.2363998806526352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32478</v>
      </c>
      <c r="E177" s="78">
        <v>67410</v>
      </c>
      <c r="F177" s="79">
        <v>4054</v>
      </c>
      <c r="G177" s="79">
        <v>1370765.83</v>
      </c>
      <c r="H177" s="80">
        <v>1.1596</v>
      </c>
    </row>
    <row r="178" spans="1:8" x14ac:dyDescent="0.2">
      <c r="A178" s="214" t="s">
        <v>195</v>
      </c>
      <c r="B178" s="215"/>
      <c r="C178" s="216"/>
      <c r="D178" s="58">
        <v>197</v>
      </c>
      <c r="E178" s="58">
        <v>227</v>
      </c>
      <c r="F178" s="59">
        <v>4354</v>
      </c>
      <c r="G178" s="59">
        <v>5942840.1699999999</v>
      </c>
      <c r="H178" s="76">
        <v>0.50329999999999997</v>
      </c>
    </row>
    <row r="179" spans="1:8" ht="15" customHeight="1" x14ac:dyDescent="0.2">
      <c r="A179" s="225" t="s">
        <v>196</v>
      </c>
      <c r="B179" s="226"/>
      <c r="C179" s="227"/>
      <c r="D179" s="60">
        <v>60</v>
      </c>
      <c r="E179" s="60">
        <v>419</v>
      </c>
      <c r="F179" s="61">
        <v>4083</v>
      </c>
      <c r="G179" s="61">
        <v>20789744.699999999</v>
      </c>
      <c r="H179" s="77">
        <v>0.36930000000000002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2657</v>
      </c>
      <c r="E181" s="60">
        <v>8020</v>
      </c>
      <c r="F181" s="61">
        <v>4475</v>
      </c>
      <c r="G181" s="61">
        <v>4159617.96</v>
      </c>
      <c r="H181" s="77">
        <v>0.26700000000000002</v>
      </c>
    </row>
    <row r="182" spans="1:8" ht="15" customHeight="1" x14ac:dyDescent="0.2">
      <c r="A182" s="214" t="s">
        <v>92</v>
      </c>
      <c r="B182" s="215"/>
      <c r="C182" s="216"/>
      <c r="D182" s="58">
        <v>282</v>
      </c>
      <c r="E182" s="58">
        <v>3640</v>
      </c>
      <c r="F182" s="59">
        <v>4635</v>
      </c>
      <c r="G182" s="59">
        <v>8946240.3800000008</v>
      </c>
      <c r="H182" s="76">
        <v>0.2306</v>
      </c>
    </row>
    <row r="183" spans="1:8" ht="15" customHeight="1" x14ac:dyDescent="0.2">
      <c r="A183" s="225" t="s">
        <v>94</v>
      </c>
      <c r="B183" s="226"/>
      <c r="C183" s="227"/>
      <c r="D183" s="60">
        <v>924</v>
      </c>
      <c r="E183" s="60">
        <v>4287</v>
      </c>
      <c r="F183" s="61">
        <v>9488</v>
      </c>
      <c r="G183" s="61">
        <v>4999201.68</v>
      </c>
      <c r="H183" s="77">
        <v>0.75339999999999996</v>
      </c>
    </row>
    <row r="184" spans="1:8" ht="15" customHeight="1" x14ac:dyDescent="0.2">
      <c r="A184" s="214" t="s">
        <v>95</v>
      </c>
      <c r="B184" s="215"/>
      <c r="C184" s="216"/>
      <c r="D184" s="58">
        <v>12116</v>
      </c>
      <c r="E184" s="58">
        <v>10674</v>
      </c>
      <c r="F184" s="59">
        <v>3359</v>
      </c>
      <c r="G184" s="59">
        <v>774116.34</v>
      </c>
      <c r="H184" s="76">
        <v>1.9774</v>
      </c>
    </row>
    <row r="185" spans="1:8" ht="15" customHeight="1" x14ac:dyDescent="0.2">
      <c r="A185" s="225" t="s">
        <v>199</v>
      </c>
      <c r="B185" s="226"/>
      <c r="C185" s="227"/>
      <c r="D185" s="60">
        <v>5626</v>
      </c>
      <c r="E185" s="60">
        <v>7726</v>
      </c>
      <c r="F185" s="61">
        <v>2007</v>
      </c>
      <c r="G185" s="61">
        <v>529184.12</v>
      </c>
      <c r="H185" s="77">
        <v>2.7633000000000001</v>
      </c>
    </row>
    <row r="186" spans="1:8" ht="15" customHeight="1" x14ac:dyDescent="0.2">
      <c r="A186" s="214" t="s">
        <v>200</v>
      </c>
      <c r="B186" s="215"/>
      <c r="C186" s="216"/>
      <c r="D186" s="58">
        <v>725</v>
      </c>
      <c r="E186" s="58">
        <v>15188</v>
      </c>
      <c r="F186" s="59">
        <v>3695</v>
      </c>
      <c r="G186" s="59">
        <v>2198364.7200000002</v>
      </c>
      <c r="H186" s="76">
        <v>1.2031000000000001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304</v>
      </c>
      <c r="E188" s="58">
        <v>3421</v>
      </c>
      <c r="F188" s="59">
        <v>3130</v>
      </c>
      <c r="G188" s="59">
        <v>3739410.83</v>
      </c>
      <c r="H188" s="76">
        <v>2.7185000000000001</v>
      </c>
    </row>
    <row r="189" spans="1:8" ht="15" customHeight="1" x14ac:dyDescent="0.2">
      <c r="A189" s="225" t="s">
        <v>202</v>
      </c>
      <c r="B189" s="226"/>
      <c r="C189" s="227"/>
      <c r="D189" s="60">
        <v>283</v>
      </c>
      <c r="E189" s="60">
        <v>417</v>
      </c>
      <c r="F189" s="61">
        <v>1600</v>
      </c>
      <c r="G189" s="61">
        <v>1351907.54</v>
      </c>
      <c r="H189" s="77">
        <v>2.0217000000000001</v>
      </c>
    </row>
    <row r="190" spans="1:8" ht="15" customHeight="1" x14ac:dyDescent="0.2">
      <c r="A190" s="214" t="s">
        <v>203</v>
      </c>
      <c r="B190" s="215"/>
      <c r="C190" s="216"/>
      <c r="D190" s="58">
        <v>235</v>
      </c>
      <c r="E190" s="58">
        <v>662</v>
      </c>
      <c r="F190" s="59">
        <v>4200</v>
      </c>
      <c r="G190" s="59">
        <v>7425332.4900000002</v>
      </c>
      <c r="H190" s="76">
        <v>2.2136</v>
      </c>
    </row>
    <row r="191" spans="1:8" ht="15" customHeight="1" x14ac:dyDescent="0.2">
      <c r="A191" s="225" t="s">
        <v>204</v>
      </c>
      <c r="B191" s="226"/>
      <c r="C191" s="227"/>
      <c r="D191" s="60">
        <v>97</v>
      </c>
      <c r="E191" s="60">
        <v>415</v>
      </c>
      <c r="F191" s="61">
        <v>2356</v>
      </c>
      <c r="G191" s="61">
        <v>2329834.23</v>
      </c>
      <c r="H191" s="77">
        <v>1.3988</v>
      </c>
    </row>
    <row r="192" spans="1:8" ht="15" customHeight="1" x14ac:dyDescent="0.2">
      <c r="A192" s="214" t="s">
        <v>205</v>
      </c>
      <c r="B192" s="215"/>
      <c r="C192" s="216"/>
      <c r="D192" s="58">
        <v>651</v>
      </c>
      <c r="E192" s="58">
        <v>843</v>
      </c>
      <c r="F192" s="59">
        <v>4357</v>
      </c>
      <c r="G192" s="59">
        <v>784862.02</v>
      </c>
      <c r="H192" s="76">
        <v>0.99760000000000004</v>
      </c>
    </row>
    <row r="193" spans="1:9" ht="15" customHeight="1" x14ac:dyDescent="0.2">
      <c r="A193" s="225" t="s">
        <v>206</v>
      </c>
      <c r="B193" s="226"/>
      <c r="C193" s="227"/>
      <c r="D193" s="60">
        <v>785</v>
      </c>
      <c r="E193" s="60">
        <v>1804</v>
      </c>
      <c r="F193" s="61">
        <v>3008</v>
      </c>
      <c r="G193" s="61">
        <v>563685.02</v>
      </c>
      <c r="H193" s="77">
        <v>1.349</v>
      </c>
    </row>
    <row r="194" spans="1:9" ht="15" customHeight="1" x14ac:dyDescent="0.2">
      <c r="A194" s="214" t="s">
        <v>207</v>
      </c>
      <c r="B194" s="215"/>
      <c r="C194" s="216"/>
      <c r="D194" s="58">
        <v>1425</v>
      </c>
      <c r="E194" s="58">
        <v>2698</v>
      </c>
      <c r="F194" s="59">
        <v>2605</v>
      </c>
      <c r="G194" s="59">
        <v>677136.39</v>
      </c>
      <c r="H194" s="76">
        <v>6.2919</v>
      </c>
    </row>
    <row r="195" spans="1:9" ht="15" customHeight="1" x14ac:dyDescent="0.2">
      <c r="A195" s="225" t="s">
        <v>208</v>
      </c>
      <c r="B195" s="226"/>
      <c r="C195" s="227"/>
      <c r="D195" s="60">
        <v>533</v>
      </c>
      <c r="E195" s="60">
        <v>4411</v>
      </c>
      <c r="F195" s="61">
        <v>6407</v>
      </c>
      <c r="G195" s="61">
        <v>6387652.21</v>
      </c>
      <c r="H195" s="77">
        <v>1.2278</v>
      </c>
    </row>
    <row r="196" spans="1:9" ht="15" customHeight="1" x14ac:dyDescent="0.2">
      <c r="A196" s="214" t="s">
        <v>97</v>
      </c>
      <c r="B196" s="215"/>
      <c r="C196" s="216"/>
      <c r="D196" s="58">
        <v>5578</v>
      </c>
      <c r="E196" s="58">
        <v>2558</v>
      </c>
      <c r="F196" s="59">
        <v>3974</v>
      </c>
      <c r="G196" s="59">
        <v>205075.29</v>
      </c>
      <c r="H196" s="76">
        <v>0.68840000000000001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12435.71</v>
      </c>
      <c r="E205" s="182">
        <v>12830.43</v>
      </c>
      <c r="F205" s="182">
        <v>12976.79</v>
      </c>
      <c r="G205" s="182">
        <v>13480.71</v>
      </c>
      <c r="H205" s="182">
        <v>11595.77</v>
      </c>
      <c r="I205" s="182">
        <v>11852.27</v>
      </c>
    </row>
    <row r="206" spans="1:9" ht="15" customHeight="1" x14ac:dyDescent="0.2">
      <c r="A206" s="214" t="s">
        <v>383</v>
      </c>
      <c r="B206" s="215"/>
      <c r="C206" s="216"/>
      <c r="D206" s="183">
        <v>7190.15</v>
      </c>
      <c r="E206" s="183">
        <v>9760.57</v>
      </c>
      <c r="F206" s="183">
        <v>7315.83</v>
      </c>
      <c r="G206" s="183">
        <v>9974.9599999999991</v>
      </c>
      <c r="H206" s="183">
        <v>6878.38</v>
      </c>
      <c r="I206" s="183">
        <v>9290.19</v>
      </c>
    </row>
    <row r="207" spans="1:9" ht="15" customHeight="1" x14ac:dyDescent="0.2">
      <c r="A207" s="225" t="s">
        <v>384</v>
      </c>
      <c r="B207" s="226"/>
      <c r="C207" s="227"/>
      <c r="D207" s="184">
        <v>23174.6</v>
      </c>
      <c r="E207" s="184">
        <v>23174.6</v>
      </c>
      <c r="F207" s="184">
        <v>23694.14</v>
      </c>
      <c r="G207" s="184">
        <v>23694.14</v>
      </c>
      <c r="H207" s="184">
        <v>19195.03</v>
      </c>
      <c r="I207" s="184">
        <v>19195.03</v>
      </c>
    </row>
    <row r="208" spans="1:9" ht="15" customHeight="1" x14ac:dyDescent="0.2">
      <c r="A208" s="214" t="s">
        <v>385</v>
      </c>
      <c r="B208" s="215"/>
      <c r="C208" s="216"/>
      <c r="D208" s="183">
        <v>10575.16</v>
      </c>
      <c r="E208" s="183">
        <v>10594.02</v>
      </c>
      <c r="F208" s="183">
        <v>11944.75</v>
      </c>
      <c r="G208" s="183">
        <v>11968.27</v>
      </c>
      <c r="H208" s="183">
        <v>8757.94</v>
      </c>
      <c r="I208" s="183">
        <v>8772.1200000000008</v>
      </c>
    </row>
    <row r="209" spans="1:9" ht="15" customHeight="1" x14ac:dyDescent="0.2">
      <c r="A209" s="225" t="s">
        <v>386</v>
      </c>
      <c r="B209" s="226"/>
      <c r="C209" s="227"/>
      <c r="D209" s="184">
        <v>8552.57</v>
      </c>
      <c r="E209" s="184">
        <v>8552.57</v>
      </c>
      <c r="F209" s="184">
        <v>8577.07</v>
      </c>
      <c r="G209" s="184">
        <v>8577.07</v>
      </c>
      <c r="H209" s="184">
        <v>8411.58</v>
      </c>
      <c r="I209" s="184">
        <v>8411.58</v>
      </c>
    </row>
    <row r="210" spans="1:9" ht="15" customHeight="1" x14ac:dyDescent="0.2">
      <c r="A210" s="214" t="s">
        <v>387</v>
      </c>
      <c r="B210" s="215"/>
      <c r="C210" s="216"/>
      <c r="D210" s="183">
        <v>24688.99</v>
      </c>
      <c r="E210" s="183">
        <v>24688.99</v>
      </c>
      <c r="F210" s="183">
        <v>25134.94</v>
      </c>
      <c r="G210" s="183">
        <v>25134.94</v>
      </c>
      <c r="H210" s="183">
        <v>23126.38</v>
      </c>
      <c r="I210" s="183">
        <v>23126.38</v>
      </c>
    </row>
    <row r="211" spans="1:9" ht="15" customHeight="1" x14ac:dyDescent="0.2">
      <c r="A211" s="225" t="s">
        <v>388</v>
      </c>
      <c r="B211" s="226"/>
      <c r="C211" s="227"/>
      <c r="D211" s="184">
        <v>10335.19</v>
      </c>
      <c r="E211" s="184">
        <v>10335.19</v>
      </c>
      <c r="F211" s="184">
        <v>11294.64</v>
      </c>
      <c r="G211" s="184">
        <v>11294.64</v>
      </c>
      <c r="H211" s="184">
        <v>9209.84</v>
      </c>
      <c r="I211" s="184">
        <v>9209.84</v>
      </c>
    </row>
    <row r="212" spans="1:9" ht="15" customHeight="1" x14ac:dyDescent="0.2">
      <c r="A212" s="214" t="s">
        <v>389</v>
      </c>
      <c r="B212" s="215"/>
      <c r="C212" s="216"/>
      <c r="D212" s="183">
        <v>15832.49</v>
      </c>
      <c r="E212" s="183">
        <v>15832.49</v>
      </c>
      <c r="F212" s="183">
        <v>16440.79</v>
      </c>
      <c r="G212" s="183">
        <v>16440.79</v>
      </c>
      <c r="H212" s="183">
        <v>14114.71</v>
      </c>
      <c r="I212" s="183">
        <v>14114.71</v>
      </c>
    </row>
    <row r="213" spans="1:9" ht="15" customHeight="1" x14ac:dyDescent="0.2">
      <c r="A213" s="225" t="s">
        <v>390</v>
      </c>
      <c r="B213" s="226"/>
      <c r="C213" s="227"/>
      <c r="D213" s="184">
        <v>9830.32</v>
      </c>
      <c r="E213" s="184">
        <v>9830.32</v>
      </c>
      <c r="F213" s="184">
        <v>10184.68</v>
      </c>
      <c r="G213" s="184">
        <v>10184.68</v>
      </c>
      <c r="H213" s="184">
        <v>9447.82</v>
      </c>
      <c r="I213" s="184">
        <v>9447.82</v>
      </c>
    </row>
    <row r="214" spans="1:9" ht="15" customHeight="1" x14ac:dyDescent="0.2">
      <c r="A214" s="214" t="s">
        <v>391</v>
      </c>
      <c r="B214" s="215"/>
      <c r="C214" s="216"/>
      <c r="D214" s="183">
        <v>16414.98</v>
      </c>
      <c r="E214" s="183">
        <v>16414.98</v>
      </c>
      <c r="F214" s="183">
        <v>16823.37</v>
      </c>
      <c r="G214" s="183">
        <v>16823.37</v>
      </c>
      <c r="H214" s="183">
        <v>16042.24</v>
      </c>
      <c r="I214" s="183">
        <v>16042.24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145559</v>
      </c>
      <c r="E220" s="58">
        <v>119843</v>
      </c>
      <c r="F220" s="58">
        <v>88530</v>
      </c>
      <c r="G220" s="58">
        <v>70384</v>
      </c>
      <c r="H220" s="58">
        <v>57029</v>
      </c>
      <c r="I220" s="58">
        <v>49459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</v>
      </c>
      <c r="E222" s="58">
        <v>0</v>
      </c>
      <c r="F222" s="58">
        <v>1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3120</v>
      </c>
      <c r="E223" s="58">
        <v>2282</v>
      </c>
      <c r="F223" s="58">
        <v>2116</v>
      </c>
      <c r="G223" s="58">
        <v>1476</v>
      </c>
      <c r="H223" s="58">
        <v>1004</v>
      </c>
      <c r="I223" s="58">
        <v>806</v>
      </c>
    </row>
    <row r="224" spans="1:9" ht="15" customHeight="1" x14ac:dyDescent="0.2">
      <c r="A224" s="208" t="s">
        <v>404</v>
      </c>
      <c r="B224" s="209"/>
      <c r="C224" s="209"/>
      <c r="D224" s="181">
        <v>38226</v>
      </c>
      <c r="E224" s="58">
        <v>29877</v>
      </c>
      <c r="F224" s="58">
        <v>22694</v>
      </c>
      <c r="G224" s="58">
        <v>16949</v>
      </c>
      <c r="H224" s="58">
        <v>15532</v>
      </c>
      <c r="I224" s="58">
        <v>12928</v>
      </c>
    </row>
    <row r="225" spans="1:9" ht="15" customHeight="1" x14ac:dyDescent="0.2">
      <c r="A225" s="208" t="s">
        <v>405</v>
      </c>
      <c r="B225" s="209"/>
      <c r="C225" s="209"/>
      <c r="D225" s="181">
        <v>42458</v>
      </c>
      <c r="E225" s="58">
        <v>35147</v>
      </c>
      <c r="F225" s="58">
        <v>24731</v>
      </c>
      <c r="G225" s="58">
        <v>19776</v>
      </c>
      <c r="H225" s="58">
        <v>17727</v>
      </c>
      <c r="I225" s="58">
        <v>15371</v>
      </c>
    </row>
    <row r="226" spans="1:9" ht="15" customHeight="1" x14ac:dyDescent="0.2">
      <c r="A226" s="208" t="s">
        <v>406</v>
      </c>
      <c r="B226" s="209"/>
      <c r="C226" s="209"/>
      <c r="D226" s="181">
        <v>34028</v>
      </c>
      <c r="E226" s="58">
        <v>28786</v>
      </c>
      <c r="F226" s="58">
        <v>20475</v>
      </c>
      <c r="G226" s="58">
        <v>16824</v>
      </c>
      <c r="H226" s="58">
        <v>13553</v>
      </c>
      <c r="I226" s="58">
        <v>11962</v>
      </c>
    </row>
    <row r="227" spans="1:9" ht="15" customHeight="1" x14ac:dyDescent="0.2">
      <c r="A227" s="208" t="s">
        <v>407</v>
      </c>
      <c r="B227" s="209"/>
      <c r="C227" s="209"/>
      <c r="D227" s="181">
        <v>22579</v>
      </c>
      <c r="E227" s="58">
        <v>19349</v>
      </c>
      <c r="F227" s="58">
        <v>14783</v>
      </c>
      <c r="G227" s="58">
        <v>12251</v>
      </c>
      <c r="H227" s="58">
        <v>7796</v>
      </c>
      <c r="I227" s="58">
        <v>7098</v>
      </c>
    </row>
    <row r="228" spans="1:9" ht="15" customHeight="1" x14ac:dyDescent="0.2">
      <c r="A228" s="208" t="s">
        <v>408</v>
      </c>
      <c r="B228" s="209"/>
      <c r="C228" s="209"/>
      <c r="D228" s="181">
        <v>4471</v>
      </c>
      <c r="E228" s="58">
        <v>3824</v>
      </c>
      <c r="F228" s="58">
        <v>3197</v>
      </c>
      <c r="G228" s="58">
        <v>2660</v>
      </c>
      <c r="H228" s="58">
        <v>1274</v>
      </c>
      <c r="I228" s="58">
        <v>1164</v>
      </c>
    </row>
    <row r="229" spans="1:9" ht="15" customHeight="1" x14ac:dyDescent="0.2">
      <c r="A229" s="208" t="s">
        <v>409</v>
      </c>
      <c r="B229" s="209"/>
      <c r="C229" s="209"/>
      <c r="D229" s="181">
        <v>676</v>
      </c>
      <c r="E229" s="58">
        <v>578</v>
      </c>
      <c r="F229" s="58">
        <v>533</v>
      </c>
      <c r="G229" s="58">
        <v>448</v>
      </c>
      <c r="H229" s="58">
        <v>143</v>
      </c>
      <c r="I229" s="58">
        <v>130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105</v>
      </c>
      <c r="E231" s="58">
        <v>77</v>
      </c>
      <c r="F231" s="58">
        <v>37</v>
      </c>
      <c r="G231" s="58">
        <v>23</v>
      </c>
      <c r="H231" s="58">
        <v>68</v>
      </c>
      <c r="I231" s="58">
        <v>54</v>
      </c>
    </row>
    <row r="232" spans="1:9" ht="15" customHeight="1" x14ac:dyDescent="0.2">
      <c r="A232" s="208" t="s">
        <v>412</v>
      </c>
      <c r="B232" s="209"/>
      <c r="C232" s="209"/>
      <c r="D232" s="181">
        <v>86928</v>
      </c>
      <c r="E232" s="58">
        <v>72341</v>
      </c>
      <c r="F232" s="58">
        <v>50667</v>
      </c>
      <c r="G232" s="58">
        <v>40757</v>
      </c>
      <c r="H232" s="58">
        <v>36261</v>
      </c>
      <c r="I232" s="58">
        <v>31584</v>
      </c>
    </row>
    <row r="233" spans="1:9" ht="15" customHeight="1" x14ac:dyDescent="0.2">
      <c r="A233" s="208" t="s">
        <v>413</v>
      </c>
      <c r="B233" s="209"/>
      <c r="C233" s="209"/>
      <c r="D233" s="181">
        <v>42959</v>
      </c>
      <c r="E233" s="58">
        <v>34061</v>
      </c>
      <c r="F233" s="58">
        <v>27124</v>
      </c>
      <c r="G233" s="58">
        <v>20701</v>
      </c>
      <c r="H233" s="58">
        <v>15835</v>
      </c>
      <c r="I233" s="58">
        <v>13360</v>
      </c>
    </row>
    <row r="234" spans="1:9" ht="15" customHeight="1" x14ac:dyDescent="0.2">
      <c r="A234" s="208" t="s">
        <v>414</v>
      </c>
      <c r="B234" s="209"/>
      <c r="C234" s="209"/>
      <c r="D234" s="181">
        <v>11936</v>
      </c>
      <c r="E234" s="58">
        <v>9897</v>
      </c>
      <c r="F234" s="58">
        <v>8000</v>
      </c>
      <c r="G234" s="58">
        <v>6332</v>
      </c>
      <c r="H234" s="58">
        <v>3936</v>
      </c>
      <c r="I234" s="58">
        <v>3565</v>
      </c>
    </row>
    <row r="235" spans="1:9" ht="15" customHeight="1" x14ac:dyDescent="0.2">
      <c r="A235" s="208" t="s">
        <v>415</v>
      </c>
      <c r="B235" s="209"/>
      <c r="C235" s="209"/>
      <c r="D235" s="181">
        <v>2154</v>
      </c>
      <c r="E235" s="58">
        <v>1990</v>
      </c>
      <c r="F235" s="58">
        <v>1671</v>
      </c>
      <c r="G235" s="58">
        <v>1540</v>
      </c>
      <c r="H235" s="58">
        <v>483</v>
      </c>
      <c r="I235" s="58">
        <v>450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1477</v>
      </c>
      <c r="E238" s="58">
        <v>1477</v>
      </c>
      <c r="F238" s="58">
        <v>1031</v>
      </c>
      <c r="G238" s="58">
        <v>1031</v>
      </c>
      <c r="H238" s="58">
        <v>446</v>
      </c>
      <c r="I238" s="58">
        <v>446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3302</v>
      </c>
      <c r="E240" s="58">
        <v>3047</v>
      </c>
      <c r="F240" s="58">
        <v>1811</v>
      </c>
      <c r="G240" s="58">
        <v>1645</v>
      </c>
      <c r="H240" s="58">
        <v>1491</v>
      </c>
      <c r="I240" s="58">
        <v>1402</v>
      </c>
    </row>
    <row r="241" spans="1:9" ht="15" customHeight="1" x14ac:dyDescent="0.2">
      <c r="A241" s="208" t="s">
        <v>421</v>
      </c>
      <c r="B241" s="209"/>
      <c r="C241" s="209"/>
      <c r="D241" s="181">
        <v>14640</v>
      </c>
      <c r="E241" s="58">
        <v>13270</v>
      </c>
      <c r="F241" s="58">
        <v>8613</v>
      </c>
      <c r="G241" s="58">
        <v>7556</v>
      </c>
      <c r="H241" s="58">
        <v>6027</v>
      </c>
      <c r="I241" s="58">
        <v>5714</v>
      </c>
    </row>
    <row r="242" spans="1:9" ht="15" customHeight="1" x14ac:dyDescent="0.2">
      <c r="A242" s="208" t="s">
        <v>422</v>
      </c>
      <c r="B242" s="209"/>
      <c r="C242" s="209"/>
      <c r="D242" s="181">
        <v>44493</v>
      </c>
      <c r="E242" s="58">
        <v>38491</v>
      </c>
      <c r="F242" s="58">
        <v>27520</v>
      </c>
      <c r="G242" s="58">
        <v>23079</v>
      </c>
      <c r="H242" s="58">
        <v>16973</v>
      </c>
      <c r="I242" s="58">
        <v>15412</v>
      </c>
    </row>
    <row r="243" spans="1:9" ht="15" customHeight="1" x14ac:dyDescent="0.2">
      <c r="A243" s="208" t="s">
        <v>423</v>
      </c>
      <c r="B243" s="209"/>
      <c r="C243" s="209"/>
      <c r="D243" s="181">
        <v>33817</v>
      </c>
      <c r="E243" s="58">
        <v>27202</v>
      </c>
      <c r="F243" s="58">
        <v>21955</v>
      </c>
      <c r="G243" s="58">
        <v>17082</v>
      </c>
      <c r="H243" s="58">
        <v>11862</v>
      </c>
      <c r="I243" s="58">
        <v>10120</v>
      </c>
    </row>
    <row r="244" spans="1:9" ht="15" customHeight="1" x14ac:dyDescent="0.2">
      <c r="A244" s="208" t="s">
        <v>424</v>
      </c>
      <c r="B244" s="209"/>
      <c r="C244" s="209"/>
      <c r="D244" s="181">
        <v>10229</v>
      </c>
      <c r="E244" s="58">
        <v>6734</v>
      </c>
      <c r="F244" s="58">
        <v>6291</v>
      </c>
      <c r="G244" s="58">
        <v>3919</v>
      </c>
      <c r="H244" s="58">
        <v>3938</v>
      </c>
      <c r="I244" s="58">
        <v>2815</v>
      </c>
    </row>
    <row r="245" spans="1:9" ht="15" customHeight="1" x14ac:dyDescent="0.2">
      <c r="A245" s="208" t="s">
        <v>425</v>
      </c>
      <c r="B245" s="209"/>
      <c r="C245" s="209"/>
      <c r="D245" s="181">
        <v>10637</v>
      </c>
      <c r="E245" s="58">
        <v>6186</v>
      </c>
      <c r="F245" s="58">
        <v>6888</v>
      </c>
      <c r="G245" s="58">
        <v>3734</v>
      </c>
      <c r="H245" s="58">
        <v>3749</v>
      </c>
      <c r="I245" s="58">
        <v>2452</v>
      </c>
    </row>
    <row r="246" spans="1:9" ht="15" customHeight="1" x14ac:dyDescent="0.2">
      <c r="A246" s="208" t="s">
        <v>426</v>
      </c>
      <c r="B246" s="209"/>
      <c r="C246" s="209"/>
      <c r="D246" s="181">
        <v>28441</v>
      </c>
      <c r="E246" s="58">
        <v>24913</v>
      </c>
      <c r="F246" s="58">
        <v>15452</v>
      </c>
      <c r="G246" s="58">
        <v>13369</v>
      </c>
      <c r="H246" s="58">
        <v>12989</v>
      </c>
      <c r="I246" s="58">
        <v>11544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10797</v>
      </c>
      <c r="E248" s="58">
        <v>8485</v>
      </c>
      <c r="F248" s="58">
        <v>1811</v>
      </c>
      <c r="G248" s="58">
        <v>1645</v>
      </c>
      <c r="H248" s="58">
        <v>3102</v>
      </c>
      <c r="I248" s="58">
        <v>2571</v>
      </c>
    </row>
    <row r="249" spans="1:9" ht="15" customHeight="1" x14ac:dyDescent="0.2">
      <c r="A249" s="208" t="s">
        <v>429</v>
      </c>
      <c r="B249" s="209"/>
      <c r="C249" s="209"/>
      <c r="D249" s="181">
        <v>2520</v>
      </c>
      <c r="E249" s="58">
        <v>2230</v>
      </c>
      <c r="F249" s="58">
        <v>8613</v>
      </c>
      <c r="G249" s="58">
        <v>7556</v>
      </c>
      <c r="H249" s="58">
        <v>291</v>
      </c>
      <c r="I249" s="58">
        <v>246</v>
      </c>
    </row>
    <row r="250" spans="1:9" ht="15" customHeight="1" x14ac:dyDescent="0.2">
      <c r="A250" s="208" t="s">
        <v>430</v>
      </c>
      <c r="B250" s="209"/>
      <c r="C250" s="209"/>
      <c r="D250" s="181">
        <v>14431</v>
      </c>
      <c r="E250" s="58">
        <v>11091</v>
      </c>
      <c r="F250" s="58">
        <v>27520</v>
      </c>
      <c r="G250" s="58">
        <v>23079</v>
      </c>
      <c r="H250" s="58">
        <v>6202</v>
      </c>
      <c r="I250" s="58">
        <v>4815</v>
      </c>
    </row>
    <row r="251" spans="1:9" ht="15" customHeight="1" x14ac:dyDescent="0.2">
      <c r="A251" s="208" t="s">
        <v>431</v>
      </c>
      <c r="B251" s="209"/>
      <c r="C251" s="209"/>
      <c r="D251" s="181">
        <v>12922</v>
      </c>
      <c r="E251" s="58">
        <v>7781</v>
      </c>
      <c r="F251" s="58">
        <v>21955</v>
      </c>
      <c r="G251" s="58">
        <v>17082</v>
      </c>
      <c r="H251" s="58">
        <v>1913</v>
      </c>
      <c r="I251" s="58">
        <v>1394</v>
      </c>
    </row>
    <row r="252" spans="1:9" ht="15" customHeight="1" x14ac:dyDescent="0.2">
      <c r="A252" s="208" t="s">
        <v>432</v>
      </c>
      <c r="B252" s="209"/>
      <c r="C252" s="209"/>
      <c r="D252" s="181">
        <v>2261</v>
      </c>
      <c r="E252" s="58">
        <v>1352</v>
      </c>
      <c r="F252" s="58">
        <v>6291</v>
      </c>
      <c r="G252" s="58">
        <v>3919</v>
      </c>
      <c r="H252" s="58">
        <v>502</v>
      </c>
      <c r="I252" s="58">
        <v>268</v>
      </c>
    </row>
    <row r="253" spans="1:9" ht="15" customHeight="1" x14ac:dyDescent="0.2">
      <c r="A253" s="208" t="s">
        <v>433</v>
      </c>
      <c r="B253" s="209"/>
      <c r="C253" s="209"/>
      <c r="D253" s="181">
        <v>28087</v>
      </c>
      <c r="E253" s="58">
        <v>24952</v>
      </c>
      <c r="F253" s="58">
        <v>6888</v>
      </c>
      <c r="G253" s="58">
        <v>3734</v>
      </c>
      <c r="H253" s="58">
        <v>12926</v>
      </c>
      <c r="I253" s="58">
        <v>11547</v>
      </c>
    </row>
    <row r="254" spans="1:9" ht="15" customHeight="1" x14ac:dyDescent="0.2">
      <c r="A254" s="208" t="s">
        <v>434</v>
      </c>
      <c r="B254" s="209"/>
      <c r="C254" s="209"/>
      <c r="D254" s="181">
        <v>22779</v>
      </c>
      <c r="E254" s="58">
        <v>17831</v>
      </c>
      <c r="F254" s="58">
        <v>15452</v>
      </c>
      <c r="G254" s="58">
        <v>13369</v>
      </c>
      <c r="H254" s="58">
        <v>5957</v>
      </c>
      <c r="I254" s="58">
        <v>5175</v>
      </c>
    </row>
    <row r="255" spans="1:9" ht="15" customHeight="1" x14ac:dyDescent="0.2">
      <c r="A255" s="208" t="s">
        <v>435</v>
      </c>
      <c r="B255" s="209"/>
      <c r="C255" s="209"/>
      <c r="D255" s="181">
        <v>22090</v>
      </c>
      <c r="E255" s="58">
        <v>19197</v>
      </c>
      <c r="F255" s="58">
        <v>0</v>
      </c>
      <c r="G255" s="58">
        <v>0</v>
      </c>
      <c r="H255" s="58">
        <v>10623</v>
      </c>
      <c r="I255" s="58">
        <v>9360</v>
      </c>
    </row>
    <row r="256" spans="1:9" x14ac:dyDescent="0.2">
      <c r="A256" s="208" t="s">
        <v>436</v>
      </c>
      <c r="B256" s="209"/>
      <c r="C256" s="209"/>
      <c r="D256" s="181">
        <v>29672</v>
      </c>
      <c r="E256" s="58">
        <v>26924</v>
      </c>
      <c r="F256" s="58">
        <v>0</v>
      </c>
      <c r="G256" s="58">
        <v>0</v>
      </c>
      <c r="H256" s="58">
        <v>15513</v>
      </c>
      <c r="I256" s="58">
        <v>14083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28368</v>
      </c>
      <c r="E259" s="78">
        <f>SUM(E260:E299)</f>
        <v>28888</v>
      </c>
      <c r="F259" s="83">
        <v>3878.64</v>
      </c>
      <c r="G259" s="83">
        <v>3950.14</v>
      </c>
      <c r="H259" s="84">
        <f>IF(D259&gt;0,E259/D259-1,"N/A")</f>
        <v>1.8330513254371184E-2</v>
      </c>
      <c r="I259" s="84">
        <f>IF(F259&gt;0,G259/F259-1,"N/A")</f>
        <v>1.8434296557556351E-2</v>
      </c>
    </row>
    <row r="260" spans="1:9" ht="15.75" customHeight="1" x14ac:dyDescent="0.2">
      <c r="A260" s="138" t="s">
        <v>212</v>
      </c>
      <c r="B260" s="106"/>
      <c r="C260" s="107"/>
      <c r="D260" s="58">
        <v>459</v>
      </c>
      <c r="E260" s="58">
        <v>519</v>
      </c>
      <c r="F260" s="81">
        <v>62.76</v>
      </c>
      <c r="G260" s="81">
        <v>70.959999999999994</v>
      </c>
      <c r="H260" s="62">
        <f>IF(D260&gt;0,E260/D260-1,"N/A")</f>
        <v>0.13071895424836599</v>
      </c>
      <c r="I260" s="62">
        <f>IF(F260&gt;0,G260/F260-1,"N/A")</f>
        <v>0.13065646908859141</v>
      </c>
    </row>
    <row r="261" spans="1:9" ht="15.75" customHeight="1" x14ac:dyDescent="0.2">
      <c r="A261" s="139" t="s">
        <v>290</v>
      </c>
      <c r="B261" s="108"/>
      <c r="C261" s="109"/>
      <c r="D261" s="60">
        <v>3232</v>
      </c>
      <c r="E261" s="60">
        <v>3099</v>
      </c>
      <c r="F261" s="82">
        <v>441.9</v>
      </c>
      <c r="G261" s="82">
        <v>423.71</v>
      </c>
      <c r="H261" s="63">
        <f>IF(D261&gt;0,E261/D261-1,"N/A")</f>
        <v>-4.115099009900991E-2</v>
      </c>
      <c r="I261" s="63">
        <f>IF(F261&gt;0,G261/F261-1,"N/A")</f>
        <v>-4.1163159085765955E-2</v>
      </c>
    </row>
    <row r="262" spans="1:9" ht="15.75" customHeight="1" x14ac:dyDescent="0.2">
      <c r="A262" s="138" t="s">
        <v>213</v>
      </c>
      <c r="B262" s="106"/>
      <c r="C262" s="107"/>
      <c r="D262" s="58">
        <v>465</v>
      </c>
      <c r="E262" s="58">
        <v>379</v>
      </c>
      <c r="F262" s="81">
        <v>63.58</v>
      </c>
      <c r="G262" s="81">
        <v>51.82</v>
      </c>
      <c r="H262" s="62">
        <f t="shared" ref="H262:H299" si="9">IF(D262&gt;0,E262/D262-1,"N/A")</f>
        <v>-0.18494623655913978</v>
      </c>
      <c r="I262" s="62">
        <f t="shared" ref="I262:I299" si="10">IF(F262&gt;0,G262/F262-1,"N/A")</f>
        <v>-0.18496382510223341</v>
      </c>
    </row>
    <row r="263" spans="1:9" ht="15.75" customHeight="1" x14ac:dyDescent="0.2">
      <c r="A263" s="139" t="s">
        <v>214</v>
      </c>
      <c r="B263" s="108"/>
      <c r="C263" s="109"/>
      <c r="D263" s="60">
        <v>93</v>
      </c>
      <c r="E263" s="60">
        <v>133</v>
      </c>
      <c r="F263" s="82">
        <v>12.72</v>
      </c>
      <c r="G263" s="82">
        <v>18.18</v>
      </c>
      <c r="H263" s="63">
        <f t="shared" si="9"/>
        <v>0.43010752688172049</v>
      </c>
      <c r="I263" s="63">
        <f t="shared" si="10"/>
        <v>0.42924528301886777</v>
      </c>
    </row>
    <row r="264" spans="1:9" ht="15.75" customHeight="1" x14ac:dyDescent="0.2">
      <c r="A264" s="138" t="s">
        <v>211</v>
      </c>
      <c r="B264" s="106"/>
      <c r="C264" s="107"/>
      <c r="D264" s="58">
        <v>1342</v>
      </c>
      <c r="E264" s="58">
        <v>1525</v>
      </c>
      <c r="F264" s="81">
        <v>183.49</v>
      </c>
      <c r="G264" s="81">
        <v>208.51</v>
      </c>
      <c r="H264" s="62">
        <f t="shared" si="9"/>
        <v>0.13636363636363646</v>
      </c>
      <c r="I264" s="62">
        <f t="shared" si="10"/>
        <v>0.13635620469780352</v>
      </c>
    </row>
    <row r="265" spans="1:9" ht="15.75" customHeight="1" x14ac:dyDescent="0.2">
      <c r="A265" s="139" t="s">
        <v>291</v>
      </c>
      <c r="B265" s="108"/>
      <c r="C265" s="109"/>
      <c r="D265" s="60">
        <v>245</v>
      </c>
      <c r="E265" s="60">
        <v>219</v>
      </c>
      <c r="F265" s="82">
        <v>33.5</v>
      </c>
      <c r="G265" s="82">
        <v>29.94</v>
      </c>
      <c r="H265" s="63">
        <f t="shared" si="9"/>
        <v>-0.10612244897959189</v>
      </c>
      <c r="I265" s="63">
        <f t="shared" si="10"/>
        <v>-0.10626865671641783</v>
      </c>
    </row>
    <row r="266" spans="1:9" ht="15.75" customHeight="1" x14ac:dyDescent="0.2">
      <c r="A266" s="138" t="s">
        <v>236</v>
      </c>
      <c r="B266" s="106"/>
      <c r="C266" s="107"/>
      <c r="D266" s="58">
        <v>8048</v>
      </c>
      <c r="E266" s="58">
        <v>7215</v>
      </c>
      <c r="F266" s="81">
        <v>1100.3699999999999</v>
      </c>
      <c r="G266" s="81">
        <v>986.48</v>
      </c>
      <c r="H266" s="62">
        <f t="shared" si="9"/>
        <v>-0.10350397614314111</v>
      </c>
      <c r="I266" s="62">
        <f t="shared" si="10"/>
        <v>-0.10350154947881152</v>
      </c>
    </row>
    <row r="267" spans="1:9" ht="15.75" customHeight="1" x14ac:dyDescent="0.2">
      <c r="A267" s="139" t="s">
        <v>292</v>
      </c>
      <c r="B267" s="108"/>
      <c r="C267" s="109"/>
      <c r="D267" s="60">
        <v>757</v>
      </c>
      <c r="E267" s="60">
        <v>625</v>
      </c>
      <c r="F267" s="82">
        <v>103.5</v>
      </c>
      <c r="G267" s="82">
        <v>85.45</v>
      </c>
      <c r="H267" s="63">
        <f t="shared" si="9"/>
        <v>-0.17437252311756934</v>
      </c>
      <c r="I267" s="63">
        <f t="shared" si="10"/>
        <v>-0.17439613526570041</v>
      </c>
    </row>
    <row r="268" spans="1:9" ht="15.75" x14ac:dyDescent="0.2">
      <c r="A268" s="138" t="s">
        <v>293</v>
      </c>
      <c r="B268" s="106"/>
      <c r="C268" s="107"/>
      <c r="D268" s="58">
        <v>0</v>
      </c>
      <c r="E268" s="58">
        <v>0</v>
      </c>
      <c r="F268" s="81">
        <v>0</v>
      </c>
      <c r="G268" s="81">
        <v>0</v>
      </c>
      <c r="H268" s="62" t="str">
        <f t="shared" si="9"/>
        <v>N/A</v>
      </c>
      <c r="I268" s="62" t="str">
        <f t="shared" si="10"/>
        <v>N/A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4258</v>
      </c>
      <c r="E270" s="58">
        <v>4424</v>
      </c>
      <c r="F270" s="81">
        <v>582.17999999999995</v>
      </c>
      <c r="G270" s="81">
        <v>604.87</v>
      </c>
      <c r="H270" s="62">
        <f t="shared" si="9"/>
        <v>3.8985439173320868E-2</v>
      </c>
      <c r="I270" s="62">
        <f t="shared" si="10"/>
        <v>3.897420041911448E-2</v>
      </c>
    </row>
    <row r="271" spans="1:9" ht="15.75" x14ac:dyDescent="0.2">
      <c r="A271" s="139" t="s">
        <v>295</v>
      </c>
      <c r="B271" s="108"/>
      <c r="C271" s="109"/>
      <c r="D271" s="60">
        <v>342</v>
      </c>
      <c r="E271" s="60">
        <v>417</v>
      </c>
      <c r="F271" s="82">
        <v>46.76</v>
      </c>
      <c r="G271" s="82">
        <v>57.01</v>
      </c>
      <c r="H271" s="63">
        <f t="shared" si="9"/>
        <v>0.2192982456140351</v>
      </c>
      <c r="I271" s="63">
        <f t="shared" si="10"/>
        <v>0.21920444824636443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0</v>
      </c>
      <c r="F272" s="81">
        <v>0</v>
      </c>
      <c r="G272" s="81">
        <v>0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57</v>
      </c>
      <c r="E273" s="60">
        <v>44</v>
      </c>
      <c r="F273" s="82">
        <v>7.79</v>
      </c>
      <c r="G273" s="82">
        <v>6.02</v>
      </c>
      <c r="H273" s="63">
        <f t="shared" si="9"/>
        <v>-0.22807017543859653</v>
      </c>
      <c r="I273" s="63">
        <f t="shared" si="10"/>
        <v>-0.22721437740693207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49</v>
      </c>
      <c r="E275" s="60">
        <v>50</v>
      </c>
      <c r="F275" s="82">
        <v>6.7</v>
      </c>
      <c r="G275" s="82">
        <v>6.84</v>
      </c>
      <c r="H275" s="63">
        <f t="shared" si="9"/>
        <v>2.0408163265306145E-2</v>
      </c>
      <c r="I275" s="63">
        <f t="shared" si="10"/>
        <v>2.0895522388059584E-2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0</v>
      </c>
      <c r="F276" s="81">
        <v>0</v>
      </c>
      <c r="G276" s="81">
        <v>0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200</v>
      </c>
      <c r="E277" s="60">
        <v>180</v>
      </c>
      <c r="F277" s="82">
        <v>27.35</v>
      </c>
      <c r="G277" s="82">
        <v>24.61</v>
      </c>
      <c r="H277" s="63">
        <f t="shared" si="9"/>
        <v>-9.9999999999999978E-2</v>
      </c>
      <c r="I277" s="63">
        <f t="shared" si="10"/>
        <v>-0.10018281535648998</v>
      </c>
    </row>
    <row r="278" spans="1:9" ht="15.75" x14ac:dyDescent="0.2">
      <c r="A278" s="138" t="s">
        <v>301</v>
      </c>
      <c r="B278" s="106"/>
      <c r="C278" s="107"/>
      <c r="D278" s="58">
        <v>37</v>
      </c>
      <c r="E278" s="58">
        <v>31</v>
      </c>
      <c r="F278" s="81">
        <v>5.0599999999999996</v>
      </c>
      <c r="G278" s="81">
        <v>4.24</v>
      </c>
      <c r="H278" s="62">
        <f t="shared" si="9"/>
        <v>-0.16216216216216217</v>
      </c>
      <c r="I278" s="62">
        <f t="shared" si="10"/>
        <v>-0.16205533596837929</v>
      </c>
    </row>
    <row r="279" spans="1:9" ht="15.75" x14ac:dyDescent="0.2">
      <c r="A279" s="139" t="s">
        <v>302</v>
      </c>
      <c r="B279" s="108"/>
      <c r="C279" s="109"/>
      <c r="D279" s="60">
        <v>115</v>
      </c>
      <c r="E279" s="60">
        <v>88</v>
      </c>
      <c r="F279" s="82">
        <v>15.72</v>
      </c>
      <c r="G279" s="82">
        <v>12.03</v>
      </c>
      <c r="H279" s="63">
        <f t="shared" si="9"/>
        <v>-0.23478260869565215</v>
      </c>
      <c r="I279" s="63">
        <f t="shared" si="10"/>
        <v>-0.234732824427481</v>
      </c>
    </row>
    <row r="280" spans="1:9" ht="15.75" x14ac:dyDescent="0.2">
      <c r="A280" s="138" t="s">
        <v>303</v>
      </c>
      <c r="B280" s="106"/>
      <c r="C280" s="107"/>
      <c r="D280" s="58">
        <v>0</v>
      </c>
      <c r="E280" s="58">
        <v>5</v>
      </c>
      <c r="F280" s="81">
        <v>0</v>
      </c>
      <c r="G280" s="81">
        <v>0.68</v>
      </c>
      <c r="H280" s="62" t="str">
        <f t="shared" si="9"/>
        <v>N/A</v>
      </c>
      <c r="I280" s="62" t="str">
        <f t="shared" si="10"/>
        <v>N/A</v>
      </c>
    </row>
    <row r="281" spans="1:9" ht="15.75" x14ac:dyDescent="0.2">
      <c r="A281" s="139" t="s">
        <v>304</v>
      </c>
      <c r="B281" s="108"/>
      <c r="C281" s="109"/>
      <c r="D281" s="60">
        <v>0</v>
      </c>
      <c r="E281" s="60">
        <v>5</v>
      </c>
      <c r="F281" s="82">
        <v>0</v>
      </c>
      <c r="G281" s="82">
        <v>0.68</v>
      </c>
      <c r="H281" s="63" t="str">
        <f t="shared" si="9"/>
        <v>N/A</v>
      </c>
      <c r="I281" s="63" t="str">
        <f t="shared" si="10"/>
        <v>N/A</v>
      </c>
    </row>
    <row r="282" spans="1:9" ht="15.75" x14ac:dyDescent="0.2">
      <c r="A282" s="138" t="s">
        <v>305</v>
      </c>
      <c r="B282" s="106"/>
      <c r="C282" s="107"/>
      <c r="D282" s="58">
        <v>4</v>
      </c>
      <c r="E282" s="58">
        <v>19</v>
      </c>
      <c r="F282" s="81">
        <v>0.55000000000000004</v>
      </c>
      <c r="G282" s="81">
        <v>2.6</v>
      </c>
      <c r="H282" s="62">
        <f t="shared" si="9"/>
        <v>3.75</v>
      </c>
      <c r="I282" s="62">
        <f t="shared" si="10"/>
        <v>3.7272727272727266</v>
      </c>
    </row>
    <row r="283" spans="1:9" ht="15.75" x14ac:dyDescent="0.2">
      <c r="A283" s="139" t="s">
        <v>306</v>
      </c>
      <c r="B283" s="108"/>
      <c r="C283" s="109"/>
      <c r="D283" s="60">
        <v>620</v>
      </c>
      <c r="E283" s="60">
        <v>897</v>
      </c>
      <c r="F283" s="82">
        <v>84.77</v>
      </c>
      <c r="G283" s="82">
        <v>122.64</v>
      </c>
      <c r="H283" s="63">
        <f t="shared" si="9"/>
        <v>0.4467741935483871</v>
      </c>
      <c r="I283" s="63">
        <f t="shared" si="10"/>
        <v>0.4467382328654006</v>
      </c>
    </row>
    <row r="284" spans="1:9" ht="15.75" x14ac:dyDescent="0.2">
      <c r="A284" s="138" t="s">
        <v>237</v>
      </c>
      <c r="B284" s="106"/>
      <c r="C284" s="107"/>
      <c r="D284" s="58">
        <v>1872</v>
      </c>
      <c r="E284" s="58">
        <v>1877</v>
      </c>
      <c r="F284" s="81">
        <v>255.95</v>
      </c>
      <c r="G284" s="81">
        <v>256.63</v>
      </c>
      <c r="H284" s="62">
        <f t="shared" si="9"/>
        <v>2.6709401709401615E-3</v>
      </c>
      <c r="I284" s="62">
        <f t="shared" si="10"/>
        <v>2.6567689001757433E-3</v>
      </c>
    </row>
    <row r="285" spans="1:9" ht="15.75" x14ac:dyDescent="0.2">
      <c r="A285" s="139" t="s">
        <v>321</v>
      </c>
      <c r="B285" s="108"/>
      <c r="C285" s="109"/>
      <c r="D285" s="60">
        <v>0</v>
      </c>
      <c r="E285" s="60">
        <v>0</v>
      </c>
      <c r="F285" s="82">
        <v>0</v>
      </c>
      <c r="G285" s="82">
        <v>0</v>
      </c>
      <c r="H285" s="63" t="str">
        <f t="shared" si="9"/>
        <v>N/A</v>
      </c>
      <c r="I285" s="63" t="str">
        <f t="shared" si="10"/>
        <v>N/A</v>
      </c>
    </row>
    <row r="286" spans="1:9" ht="15.75" x14ac:dyDescent="0.2">
      <c r="A286" s="138" t="s">
        <v>307</v>
      </c>
      <c r="B286" s="106"/>
      <c r="C286" s="107"/>
      <c r="D286" s="58">
        <v>364</v>
      </c>
      <c r="E286" s="58">
        <v>374</v>
      </c>
      <c r="F286" s="81">
        <v>49.77</v>
      </c>
      <c r="G286" s="81">
        <v>51.14</v>
      </c>
      <c r="H286" s="62">
        <f t="shared" si="9"/>
        <v>2.7472527472527375E-2</v>
      </c>
      <c r="I286" s="62">
        <f t="shared" si="10"/>
        <v>2.7526622463331263E-2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7</v>
      </c>
      <c r="E288" s="58">
        <v>5</v>
      </c>
      <c r="F288" s="81">
        <v>0.96</v>
      </c>
      <c r="G288" s="81">
        <v>0.68</v>
      </c>
      <c r="H288" s="62">
        <f t="shared" si="9"/>
        <v>-0.2857142857142857</v>
      </c>
      <c r="I288" s="62">
        <f t="shared" si="10"/>
        <v>-0.29166666666666663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226</v>
      </c>
      <c r="E290" s="58">
        <v>193</v>
      </c>
      <c r="F290" s="81">
        <v>30.9</v>
      </c>
      <c r="G290" s="81">
        <v>26.39</v>
      </c>
      <c r="H290" s="62">
        <f t="shared" si="9"/>
        <v>-0.14601769911504425</v>
      </c>
      <c r="I290" s="62">
        <f t="shared" si="10"/>
        <v>-0.14595469255663429</v>
      </c>
    </row>
    <row r="291" spans="1:9" ht="15.75" x14ac:dyDescent="0.2">
      <c r="A291" s="139" t="s">
        <v>216</v>
      </c>
      <c r="B291" s="108"/>
      <c r="C291" s="109"/>
      <c r="D291" s="60">
        <v>2749</v>
      </c>
      <c r="E291" s="60">
        <v>3125</v>
      </c>
      <c r="F291" s="82">
        <v>375.86</v>
      </c>
      <c r="G291" s="82">
        <v>427.27</v>
      </c>
      <c r="H291" s="63">
        <f t="shared" si="9"/>
        <v>0.13677700982175334</v>
      </c>
      <c r="I291" s="63">
        <f t="shared" si="10"/>
        <v>0.1367796519980844</v>
      </c>
    </row>
    <row r="292" spans="1:9" ht="15.75" x14ac:dyDescent="0.2">
      <c r="A292" s="138" t="s">
        <v>311</v>
      </c>
      <c r="B292" s="106"/>
      <c r="C292" s="107"/>
      <c r="D292" s="58">
        <v>9</v>
      </c>
      <c r="E292" s="58">
        <v>4</v>
      </c>
      <c r="F292" s="81">
        <v>1.23</v>
      </c>
      <c r="G292" s="81">
        <v>0.55000000000000004</v>
      </c>
      <c r="H292" s="62">
        <f t="shared" si="9"/>
        <v>-0.55555555555555558</v>
      </c>
      <c r="I292" s="62">
        <f t="shared" si="10"/>
        <v>-0.55284552845528445</v>
      </c>
    </row>
    <row r="293" spans="1:9" ht="15.75" x14ac:dyDescent="0.2">
      <c r="A293" s="139" t="s">
        <v>312</v>
      </c>
      <c r="B293" s="108"/>
      <c r="C293" s="109"/>
      <c r="D293" s="60">
        <v>263</v>
      </c>
      <c r="E293" s="60">
        <v>206</v>
      </c>
      <c r="F293" s="82">
        <v>35.96</v>
      </c>
      <c r="G293" s="82">
        <v>28.17</v>
      </c>
      <c r="H293" s="63">
        <f t="shared" si="9"/>
        <v>-0.21673003802281365</v>
      </c>
      <c r="I293" s="63">
        <f t="shared" si="10"/>
        <v>-0.21662958843159064</v>
      </c>
    </row>
    <row r="294" spans="1:9" ht="15.75" x14ac:dyDescent="0.2">
      <c r="A294" s="138" t="s">
        <v>313</v>
      </c>
      <c r="B294" s="106"/>
      <c r="C294" s="107"/>
      <c r="D294" s="58">
        <v>29</v>
      </c>
      <c r="E294" s="58">
        <v>3</v>
      </c>
      <c r="F294" s="81">
        <v>3.97</v>
      </c>
      <c r="G294" s="81">
        <v>0.41</v>
      </c>
      <c r="H294" s="62">
        <f t="shared" si="9"/>
        <v>-0.89655172413793105</v>
      </c>
      <c r="I294" s="62">
        <f t="shared" si="10"/>
        <v>-0.89672544080604533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79</v>
      </c>
      <c r="E296" s="58">
        <v>79</v>
      </c>
      <c r="F296" s="81">
        <v>10.8</v>
      </c>
      <c r="G296" s="81">
        <v>10.8</v>
      </c>
      <c r="H296" s="62">
        <f t="shared" si="9"/>
        <v>0</v>
      </c>
      <c r="I296" s="62">
        <f t="shared" si="10"/>
        <v>0</v>
      </c>
    </row>
    <row r="297" spans="1:9" ht="15.75" x14ac:dyDescent="0.2">
      <c r="A297" s="139" t="s">
        <v>316</v>
      </c>
      <c r="B297" s="108"/>
      <c r="C297" s="109"/>
      <c r="D297" s="60">
        <v>216</v>
      </c>
      <c r="E297" s="60">
        <v>149</v>
      </c>
      <c r="F297" s="82">
        <v>29.53</v>
      </c>
      <c r="G297" s="82">
        <v>20.37</v>
      </c>
      <c r="H297" s="63">
        <f t="shared" si="9"/>
        <v>-0.31018518518518523</v>
      </c>
      <c r="I297" s="63">
        <f t="shared" si="10"/>
        <v>-0.3101930240433457</v>
      </c>
    </row>
    <row r="298" spans="1:9" ht="15.75" x14ac:dyDescent="0.2">
      <c r="A298" s="138" t="s">
        <v>317</v>
      </c>
      <c r="B298" s="106"/>
      <c r="C298" s="107"/>
      <c r="D298" s="58">
        <v>1420</v>
      </c>
      <c r="E298" s="58">
        <v>1956</v>
      </c>
      <c r="F298" s="81">
        <v>194.15</v>
      </c>
      <c r="G298" s="81">
        <v>267.44</v>
      </c>
      <c r="H298" s="62">
        <f t="shared" si="9"/>
        <v>0.37746478873239431</v>
      </c>
      <c r="I298" s="62">
        <f t="shared" si="10"/>
        <v>0.37749163018284837</v>
      </c>
    </row>
    <row r="299" spans="1:9" ht="15.75" x14ac:dyDescent="0.2">
      <c r="A299" s="139" t="s">
        <v>318</v>
      </c>
      <c r="B299" s="108"/>
      <c r="C299" s="109"/>
      <c r="D299" s="60">
        <v>811</v>
      </c>
      <c r="E299" s="60">
        <v>1043</v>
      </c>
      <c r="F299" s="82">
        <v>110.88</v>
      </c>
      <c r="G299" s="82">
        <v>142.6</v>
      </c>
      <c r="H299" s="63">
        <f t="shared" si="9"/>
        <v>0.28606658446362521</v>
      </c>
      <c r="I299" s="63">
        <f t="shared" si="10"/>
        <v>0.28607503607503615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56333</v>
      </c>
      <c r="C384" s="166">
        <f>B384/B$403</f>
        <v>0.16542985096542104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61974</v>
      </c>
      <c r="C385" s="166">
        <f>B385/B$403</f>
        <v>0.18199544820497759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196874</v>
      </c>
      <c r="C386" s="166">
        <f>B386/B$403</f>
        <v>0.57814844725056902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15741</v>
      </c>
      <c r="C387" s="166">
        <f>B387/B$403</f>
        <v>4.622568093385214E-2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346</v>
      </c>
      <c r="C388" s="166">
        <f>B388/B$403</f>
        <v>1.0160781146758681E-3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49888</v>
      </c>
      <c r="E389" s="166">
        <f>D389/D$403</f>
        <v>0.14845807505631753</v>
      </c>
      <c r="F389" s="165">
        <v>52000</v>
      </c>
      <c r="G389" s="166">
        <f>F389/F$403</f>
        <v>0.15620071792253046</v>
      </c>
      <c r="H389" s="165">
        <v>32014</v>
      </c>
      <c r="I389" s="166">
        <f t="shared" ref="I389:I396" si="11">H389/H$403</f>
        <v>0.11187838546217019</v>
      </c>
    </row>
    <row r="390" spans="1:9" ht="15.75" x14ac:dyDescent="0.25">
      <c r="A390" s="161" t="s">
        <v>345</v>
      </c>
      <c r="B390" s="167"/>
      <c r="C390" s="167"/>
      <c r="D390" s="165">
        <v>69385</v>
      </c>
      <c r="E390" s="166">
        <f t="shared" ref="E390:E397" si="12">D390/D$403</f>
        <v>0.20647778098505837</v>
      </c>
      <c r="F390" s="165">
        <v>68519</v>
      </c>
      <c r="G390" s="166">
        <f t="shared" ref="G390:G397" si="13">F390/F$403</f>
        <v>0.2058214806025743</v>
      </c>
      <c r="H390" s="165">
        <v>41499</v>
      </c>
      <c r="I390" s="166">
        <f t="shared" si="11"/>
        <v>0.14502533636204787</v>
      </c>
    </row>
    <row r="391" spans="1:9" ht="15.75" x14ac:dyDescent="0.25">
      <c r="A391" s="161" t="s">
        <v>346</v>
      </c>
      <c r="B391" s="167"/>
      <c r="C391" s="167"/>
      <c r="D391" s="165">
        <v>4873</v>
      </c>
      <c r="E391" s="166">
        <f t="shared" si="12"/>
        <v>1.450120669799221E-2</v>
      </c>
      <c r="F391" s="165">
        <v>7320</v>
      </c>
      <c r="G391" s="166">
        <f t="shared" si="13"/>
        <v>2.1988254907556209E-2</v>
      </c>
      <c r="H391" s="165">
        <v>3252</v>
      </c>
      <c r="I391" s="166">
        <f t="shared" si="11"/>
        <v>1.1364668879958064E-2</v>
      </c>
    </row>
    <row r="392" spans="1:9" ht="15.75" x14ac:dyDescent="0.25">
      <c r="A392" s="161" t="s">
        <v>347</v>
      </c>
      <c r="B392" s="167"/>
      <c r="C392" s="167"/>
      <c r="D392" s="165">
        <v>18955</v>
      </c>
      <c r="E392" s="166">
        <f t="shared" si="12"/>
        <v>5.6406807502655927E-2</v>
      </c>
      <c r="F392" s="165">
        <v>16442</v>
      </c>
      <c r="G392" s="166">
        <f t="shared" si="13"/>
        <v>4.9389465463120112E-2</v>
      </c>
      <c r="H392" s="165">
        <v>48313</v>
      </c>
      <c r="I392" s="166">
        <f t="shared" si="11"/>
        <v>0.16883802201642495</v>
      </c>
    </row>
    <row r="393" spans="1:9" ht="15.75" x14ac:dyDescent="0.25">
      <c r="A393" s="161" t="s">
        <v>348</v>
      </c>
      <c r="B393" s="167"/>
      <c r="C393" s="167"/>
      <c r="D393" s="165">
        <v>15623</v>
      </c>
      <c r="E393" s="166">
        <f t="shared" si="12"/>
        <v>4.6491350757794439E-2</v>
      </c>
      <c r="F393" s="165">
        <v>14195</v>
      </c>
      <c r="G393" s="166">
        <f t="shared" si="13"/>
        <v>4.2639792132890764E-2</v>
      </c>
      <c r="H393" s="165">
        <v>6988</v>
      </c>
      <c r="I393" s="166">
        <f t="shared" si="11"/>
        <v>2.4420758343526121E-2</v>
      </c>
    </row>
    <row r="394" spans="1:9" ht="15.75" x14ac:dyDescent="0.25">
      <c r="A394" s="161" t="s">
        <v>349</v>
      </c>
      <c r="B394" s="167"/>
      <c r="C394" s="167"/>
      <c r="D394" s="165">
        <v>23222</v>
      </c>
      <c r="E394" s="166">
        <f t="shared" si="12"/>
        <v>6.9104662823881613E-2</v>
      </c>
      <c r="F394" s="165">
        <v>18464</v>
      </c>
      <c r="G394" s="166">
        <f t="shared" si="13"/>
        <v>5.5463270302338503E-2</v>
      </c>
      <c r="H394" s="165">
        <v>36683</v>
      </c>
      <c r="I394" s="166">
        <f t="shared" si="11"/>
        <v>0.12819500262100297</v>
      </c>
    </row>
    <row r="395" spans="1:9" ht="15.75" x14ac:dyDescent="0.25">
      <c r="A395" s="161" t="s">
        <v>350</v>
      </c>
      <c r="B395" s="167"/>
      <c r="C395" s="167"/>
      <c r="D395" s="165">
        <v>126668</v>
      </c>
      <c r="E395" s="166">
        <f t="shared" si="12"/>
        <v>0.37694209932716544</v>
      </c>
      <c r="F395" s="165">
        <v>128210</v>
      </c>
      <c r="G395" s="166">
        <f t="shared" si="13"/>
        <v>0.38512488547783902</v>
      </c>
      <c r="H395" s="165">
        <v>87980</v>
      </c>
      <c r="I395" s="166">
        <f t="shared" si="11"/>
        <v>0.30746112178927137</v>
      </c>
    </row>
    <row r="396" spans="1:9" ht="15.75" x14ac:dyDescent="0.25">
      <c r="A396" s="161" t="s">
        <v>351</v>
      </c>
      <c r="B396" s="167"/>
      <c r="C396" s="167"/>
      <c r="D396" s="165">
        <v>5175</v>
      </c>
      <c r="E396" s="166">
        <f t="shared" si="12"/>
        <v>1.5399906559021072E-2</v>
      </c>
      <c r="F396" s="165">
        <v>5399</v>
      </c>
      <c r="G396" s="166">
        <f t="shared" si="13"/>
        <v>1.6217839924302729E-2</v>
      </c>
      <c r="H396" s="165">
        <v>8829</v>
      </c>
      <c r="I396" s="166">
        <f t="shared" si="11"/>
        <v>3.0854446968373229E-2</v>
      </c>
    </row>
    <row r="397" spans="1:9" ht="15.75" x14ac:dyDescent="0.25">
      <c r="A397" s="161" t="s">
        <v>352</v>
      </c>
      <c r="B397" s="167"/>
      <c r="C397" s="167"/>
      <c r="D397" s="165">
        <v>9712</v>
      </c>
      <c r="E397" s="166">
        <f t="shared" si="12"/>
        <v>2.8901235265934813E-2</v>
      </c>
      <c r="F397" s="165">
        <v>10638</v>
      </c>
      <c r="G397" s="166">
        <f t="shared" si="13"/>
        <v>3.1955062254997675E-2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3031</v>
      </c>
      <c r="I398" s="166">
        <f>H398/H$403</f>
        <v>1.0592346671326228E-2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9196</v>
      </c>
      <c r="I399" s="166">
        <f>H399/H$403</f>
        <v>3.2136991088589903E-2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200</v>
      </c>
      <c r="C401" s="166">
        <f>B401/B$403</f>
        <v>5.8732838998605097E-4</v>
      </c>
      <c r="D401" s="165">
        <v>191</v>
      </c>
      <c r="E401" s="166">
        <f>D401/D$403</f>
        <v>5.6838302469043958E-4</v>
      </c>
      <c r="F401" s="165">
        <v>207</v>
      </c>
      <c r="G401" s="166">
        <f>F401/F$403</f>
        <v>6.217990117300731E-4</v>
      </c>
      <c r="H401" s="165">
        <v>283</v>
      </c>
      <c r="I401" s="166">
        <f>H401/H$403</f>
        <v>9.8899178752402585E-4</v>
      </c>
    </row>
    <row r="402" spans="1:9" x14ac:dyDescent="0.2">
      <c r="A402" s="163" t="s">
        <v>356</v>
      </c>
      <c r="B402" s="165">
        <v>9057</v>
      </c>
      <c r="C402" s="166">
        <f>B402/B$403</f>
        <v>2.6597166140518318E-2</v>
      </c>
      <c r="D402" s="165">
        <v>12349</v>
      </c>
      <c r="E402" s="166">
        <f>D402/D$403</f>
        <v>3.674849199948816E-2</v>
      </c>
      <c r="F402" s="165">
        <v>11511</v>
      </c>
      <c r="G402" s="166">
        <f>F402/F$403</f>
        <v>3.4577432000120152E-2</v>
      </c>
      <c r="H402" s="165">
        <v>8082</v>
      </c>
      <c r="I402" s="166">
        <f>H402/H$403</f>
        <v>2.8243928009785077E-2</v>
      </c>
    </row>
    <row r="403" spans="1:9" ht="15.75" x14ac:dyDescent="0.2">
      <c r="A403" s="140" t="s">
        <v>357</v>
      </c>
      <c r="B403" s="168">
        <f>SUM(B384:B388,B401:B402)</f>
        <v>340525</v>
      </c>
      <c r="C403" s="169">
        <f>SUM(C384:C388,C401:C402)</f>
        <v>1</v>
      </c>
      <c r="D403" s="168">
        <f>SUM(D389:D397,D400:D402)</f>
        <v>336041</v>
      </c>
      <c r="E403" s="169">
        <f>SUM(E389:E397,E400:E402)</f>
        <v>1</v>
      </c>
      <c r="F403" s="168">
        <f>SUM(F389:F397,F400:F402)</f>
        <v>332905</v>
      </c>
      <c r="G403" s="169">
        <f>SUM(G389:G397,G400:G402)</f>
        <v>1</v>
      </c>
      <c r="H403" s="168">
        <f>SUM(H389:H396,H398:H402)</f>
        <v>286150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530720</v>
      </c>
      <c r="C404" s="170"/>
      <c r="D404" s="165">
        <v>530720</v>
      </c>
      <c r="E404" s="170"/>
      <c r="F404" s="165">
        <v>530720</v>
      </c>
      <c r="G404" s="170"/>
      <c r="H404" s="165">
        <v>537854</v>
      </c>
      <c r="I404" s="170"/>
    </row>
    <row r="405" spans="1:9" ht="15.75" x14ac:dyDescent="0.2">
      <c r="A405" s="140" t="s">
        <v>359</v>
      </c>
      <c r="B405" s="171">
        <f>B403/B404</f>
        <v>0.64162835393427797</v>
      </c>
      <c r="C405" s="169"/>
      <c r="D405" s="171">
        <f>D403/D404</f>
        <v>0.63317945432619838</v>
      </c>
      <c r="E405" s="169"/>
      <c r="F405" s="171">
        <f>F403/F404</f>
        <v>0.62727050045221588</v>
      </c>
      <c r="G405" s="169"/>
      <c r="H405" s="171">
        <f>H403/H404</f>
        <v>0.53202170105642055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110058</v>
      </c>
      <c r="D429" s="177">
        <f t="shared" ref="D429:D434" si="14">C429/$B$58</f>
        <v>0.15158710701092781</v>
      </c>
      <c r="E429" s="172">
        <v>49078</v>
      </c>
      <c r="F429" s="177">
        <f>E429/$C$58</f>
        <v>0.13784832134460956</v>
      </c>
      <c r="G429" s="172">
        <v>60980</v>
      </c>
      <c r="H429" s="177">
        <f>G429/$D$58</f>
        <v>0.16480680199670819</v>
      </c>
    </row>
    <row r="430" spans="1:8" x14ac:dyDescent="0.2">
      <c r="A430" s="258" t="s">
        <v>364</v>
      </c>
      <c r="B430" s="259"/>
      <c r="C430" s="165">
        <v>104638</v>
      </c>
      <c r="D430" s="178">
        <f t="shared" si="14"/>
        <v>0.14412193301177073</v>
      </c>
      <c r="E430" s="165">
        <v>45993</v>
      </c>
      <c r="F430" s="178">
        <f t="shared" ref="F430:F441" si="15">E430/$C$58</f>
        <v>0.12918329686626651</v>
      </c>
      <c r="G430" s="165">
        <v>58645</v>
      </c>
      <c r="H430" s="178">
        <f t="shared" ref="H430:H441" si="16">G430/$D$58</f>
        <v>0.15849614468837245</v>
      </c>
    </row>
    <row r="431" spans="1:8" x14ac:dyDescent="0.2">
      <c r="A431" s="258" t="s">
        <v>365</v>
      </c>
      <c r="B431" s="259"/>
      <c r="C431" s="165">
        <v>5420</v>
      </c>
      <c r="D431" s="178">
        <f t="shared" si="14"/>
        <v>7.465173999157069E-3</v>
      </c>
      <c r="E431" s="165">
        <v>3085</v>
      </c>
      <c r="F431" s="178">
        <f t="shared" si="15"/>
        <v>8.6650244783430565E-3</v>
      </c>
      <c r="G431" s="165">
        <v>2335</v>
      </c>
      <c r="H431" s="178">
        <f t="shared" si="16"/>
        <v>6.3106573083357431E-3</v>
      </c>
    </row>
    <row r="432" spans="1:8" ht="15.75" x14ac:dyDescent="0.25">
      <c r="A432" s="256" t="s">
        <v>366</v>
      </c>
      <c r="B432" s="257"/>
      <c r="C432" s="172">
        <v>2001</v>
      </c>
      <c r="D432" s="177">
        <f t="shared" si="14"/>
        <v>2.7560540908327111E-3</v>
      </c>
      <c r="E432" s="172">
        <v>1210</v>
      </c>
      <c r="F432" s="177">
        <f t="shared" si="15"/>
        <v>3.3985995522836624E-3</v>
      </c>
      <c r="G432" s="172">
        <v>791</v>
      </c>
      <c r="H432" s="177">
        <f t="shared" si="16"/>
        <v>2.1377858376417872E-3</v>
      </c>
    </row>
    <row r="433" spans="1:8" x14ac:dyDescent="0.2">
      <c r="A433" s="258" t="s">
        <v>364</v>
      </c>
      <c r="B433" s="259"/>
      <c r="C433" s="165">
        <v>42</v>
      </c>
      <c r="D433" s="178">
        <f t="shared" si="14"/>
        <v>5.7848211801586143E-5</v>
      </c>
      <c r="E433" s="165">
        <v>24</v>
      </c>
      <c r="F433" s="178">
        <f t="shared" si="15"/>
        <v>6.7410239053560238E-5</v>
      </c>
      <c r="G433" s="165">
        <v>18</v>
      </c>
      <c r="H433" s="178">
        <f t="shared" si="16"/>
        <v>4.8647465331924357E-5</v>
      </c>
    </row>
    <row r="434" spans="1:8" x14ac:dyDescent="0.2">
      <c r="A434" s="258" t="s">
        <v>365</v>
      </c>
      <c r="B434" s="259"/>
      <c r="C434" s="165">
        <v>1959</v>
      </c>
      <c r="D434" s="178">
        <f t="shared" si="14"/>
        <v>2.6982058790311252E-3</v>
      </c>
      <c r="E434" s="165">
        <v>1186</v>
      </c>
      <c r="F434" s="178">
        <f t="shared" si="15"/>
        <v>3.331189313230102E-3</v>
      </c>
      <c r="G434" s="165">
        <v>773</v>
      </c>
      <c r="H434" s="178">
        <f t="shared" si="16"/>
        <v>2.0891383723098626E-3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1024</v>
      </c>
      <c r="D436" s="177">
        <f t="shared" ref="D436:D441" si="17">C436/$B$58</f>
        <v>1.4103944972577193E-3</v>
      </c>
      <c r="E436" s="172">
        <v>421</v>
      </c>
      <c r="F436" s="177">
        <f t="shared" si="15"/>
        <v>1.1824879433978692E-3</v>
      </c>
      <c r="G436" s="172">
        <v>603</v>
      </c>
      <c r="H436" s="177">
        <f t="shared" si="16"/>
        <v>1.629690088619466E-3</v>
      </c>
    </row>
    <row r="437" spans="1:8" x14ac:dyDescent="0.2">
      <c r="A437" s="258" t="s">
        <v>364</v>
      </c>
      <c r="B437" s="259"/>
      <c r="C437" s="165">
        <v>987</v>
      </c>
      <c r="D437" s="178">
        <f t="shared" si="17"/>
        <v>1.3594329773372743E-3</v>
      </c>
      <c r="E437" s="165">
        <v>400</v>
      </c>
      <c r="F437" s="178">
        <f t="shared" si="15"/>
        <v>1.123503984226004E-3</v>
      </c>
      <c r="G437" s="165">
        <v>587</v>
      </c>
      <c r="H437" s="178">
        <f t="shared" si="16"/>
        <v>1.586447897213311E-3</v>
      </c>
    </row>
    <row r="438" spans="1:8" x14ac:dyDescent="0.2">
      <c r="A438" s="258" t="s">
        <v>365</v>
      </c>
      <c r="B438" s="259"/>
      <c r="C438" s="165">
        <v>37</v>
      </c>
      <c r="D438" s="178">
        <f t="shared" si="17"/>
        <v>5.0961519920444936E-5</v>
      </c>
      <c r="E438" s="165">
        <v>21</v>
      </c>
      <c r="F438" s="178">
        <f t="shared" si="15"/>
        <v>5.8983959171865212E-5</v>
      </c>
      <c r="G438" s="165">
        <v>16</v>
      </c>
      <c r="H438" s="178">
        <f t="shared" si="16"/>
        <v>4.3242191406154988E-5</v>
      </c>
    </row>
    <row r="439" spans="1:8" ht="15.75" x14ac:dyDescent="0.25">
      <c r="A439" s="256" t="s">
        <v>366</v>
      </c>
      <c r="B439" s="257"/>
      <c r="C439" s="172">
        <v>7</v>
      </c>
      <c r="D439" s="177">
        <f t="shared" si="17"/>
        <v>9.6413686335976899E-6</v>
      </c>
      <c r="E439" s="172">
        <v>5</v>
      </c>
      <c r="F439" s="177">
        <f t="shared" si="15"/>
        <v>1.4043799802825051E-5</v>
      </c>
      <c r="G439" s="172">
        <v>2</v>
      </c>
      <c r="H439" s="177">
        <f t="shared" si="16"/>
        <v>5.4052739257693735E-6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7</v>
      </c>
      <c r="D441" s="178">
        <f t="shared" si="17"/>
        <v>9.6413686335976899E-6</v>
      </c>
      <c r="E441" s="165">
        <v>5</v>
      </c>
      <c r="F441" s="178">
        <f t="shared" si="15"/>
        <v>1.4043799802825051E-5</v>
      </c>
      <c r="G441" s="165">
        <v>2</v>
      </c>
      <c r="H441" s="178">
        <f t="shared" si="16"/>
        <v>5.4052739257693735E-6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84</v>
      </c>
      <c r="D467" s="60">
        <v>84</v>
      </c>
      <c r="E467" s="60">
        <v>84</v>
      </c>
      <c r="F467" s="60">
        <v>84</v>
      </c>
      <c r="G467" s="60">
        <v>84</v>
      </c>
      <c r="H467" s="60">
        <v>84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385</v>
      </c>
      <c r="D469" s="60">
        <v>386</v>
      </c>
      <c r="E469" s="60">
        <v>386</v>
      </c>
      <c r="F469" s="60">
        <v>388</v>
      </c>
      <c r="G469" s="60">
        <v>387</v>
      </c>
      <c r="H469" s="60">
        <v>390</v>
      </c>
    </row>
    <row r="470" spans="1:8" x14ac:dyDescent="0.2">
      <c r="A470" s="138" t="s">
        <v>441</v>
      </c>
      <c r="B470" s="106"/>
      <c r="C470" s="58">
        <v>72</v>
      </c>
      <c r="D470" s="58">
        <v>72</v>
      </c>
      <c r="E470" s="58">
        <v>73</v>
      </c>
      <c r="F470" s="58">
        <v>73</v>
      </c>
      <c r="G470" s="58">
        <v>73</v>
      </c>
      <c r="H470" s="58">
        <v>74</v>
      </c>
    </row>
    <row r="471" spans="1:8" x14ac:dyDescent="0.2">
      <c r="A471" s="139" t="s">
        <v>442</v>
      </c>
      <c r="B471" s="108"/>
      <c r="C471" s="60">
        <v>5</v>
      </c>
      <c r="D471" s="60">
        <v>5</v>
      </c>
      <c r="E471" s="60">
        <v>5</v>
      </c>
      <c r="F471" s="60">
        <v>5</v>
      </c>
      <c r="G471" s="60">
        <v>5</v>
      </c>
      <c r="H471" s="60">
        <v>5</v>
      </c>
    </row>
    <row r="472" spans="1:8" x14ac:dyDescent="0.2">
      <c r="A472" s="138" t="s">
        <v>443</v>
      </c>
      <c r="B472" s="106"/>
      <c r="C472" s="58">
        <v>308</v>
      </c>
      <c r="D472" s="58">
        <v>309</v>
      </c>
      <c r="E472" s="58">
        <v>308</v>
      </c>
      <c r="F472" s="58">
        <v>310</v>
      </c>
      <c r="G472" s="58">
        <v>309</v>
      </c>
      <c r="H472" s="58">
        <v>311</v>
      </c>
    </row>
    <row r="473" spans="1:8" x14ac:dyDescent="0.2">
      <c r="A473" s="139" t="s">
        <v>444</v>
      </c>
      <c r="B473" s="108"/>
      <c r="C473" s="60">
        <v>1112555</v>
      </c>
      <c r="D473" s="60">
        <v>1048358</v>
      </c>
      <c r="E473" s="60">
        <v>1128658</v>
      </c>
      <c r="F473" s="60">
        <v>1076598</v>
      </c>
      <c r="G473" s="60">
        <v>1054541</v>
      </c>
      <c r="H473" s="60">
        <v>1089463</v>
      </c>
    </row>
    <row r="474" spans="1:8" x14ac:dyDescent="0.2">
      <c r="A474" s="138" t="s">
        <v>445</v>
      </c>
      <c r="B474" s="106"/>
      <c r="C474" s="58">
        <v>0</v>
      </c>
      <c r="D474" s="58">
        <v>7919</v>
      </c>
      <c r="E474" s="58">
        <v>7924</v>
      </c>
      <c r="F474" s="58">
        <v>8037</v>
      </c>
      <c r="G474" s="58">
        <v>8589</v>
      </c>
      <c r="H474" s="58">
        <v>8646</v>
      </c>
    </row>
    <row r="475" spans="1:8" x14ac:dyDescent="0.2">
      <c r="A475" s="139" t="s">
        <v>446</v>
      </c>
      <c r="B475" s="108"/>
      <c r="C475" s="60">
        <v>4556</v>
      </c>
      <c r="D475" s="60">
        <v>4601</v>
      </c>
      <c r="E475" s="60">
        <v>4636</v>
      </c>
      <c r="F475" s="60">
        <v>4694</v>
      </c>
      <c r="G475" s="60">
        <v>4774</v>
      </c>
      <c r="H475" s="60">
        <v>4868</v>
      </c>
    </row>
    <row r="476" spans="1:8" x14ac:dyDescent="0.2">
      <c r="A476" s="138" t="s">
        <v>447</v>
      </c>
      <c r="B476" s="106"/>
      <c r="C476" s="58">
        <v>863257</v>
      </c>
      <c r="D476" s="58">
        <v>820188</v>
      </c>
      <c r="E476" s="58">
        <v>873349</v>
      </c>
      <c r="F476" s="58">
        <v>893801</v>
      </c>
      <c r="G476" s="58">
        <v>835514</v>
      </c>
      <c r="H476" s="58">
        <v>913701</v>
      </c>
    </row>
    <row r="477" spans="1:8" x14ac:dyDescent="0.2">
      <c r="A477" s="139" t="s">
        <v>448</v>
      </c>
      <c r="B477" s="108"/>
      <c r="C477" s="60">
        <v>809469</v>
      </c>
      <c r="D477" s="60">
        <v>0</v>
      </c>
      <c r="E477" s="60">
        <v>822495</v>
      </c>
      <c r="F477" s="60">
        <v>827887</v>
      </c>
      <c r="G477" s="60">
        <v>833603</v>
      </c>
      <c r="H477" s="60">
        <v>839164</v>
      </c>
    </row>
    <row r="478" spans="1:8" x14ac:dyDescent="0.2">
      <c r="A478" s="138" t="s">
        <v>449</v>
      </c>
      <c r="B478" s="106"/>
      <c r="C478" s="58">
        <v>809469</v>
      </c>
      <c r="D478" s="58">
        <v>0</v>
      </c>
      <c r="E478" s="58">
        <v>822495</v>
      </c>
      <c r="F478" s="58">
        <v>827887</v>
      </c>
      <c r="G478" s="58">
        <v>833603</v>
      </c>
      <c r="H478" s="58">
        <v>839164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189699</v>
      </c>
      <c r="D481" s="60">
        <v>0</v>
      </c>
      <c r="E481" s="60">
        <v>187493</v>
      </c>
      <c r="F481" s="60">
        <v>189006</v>
      </c>
      <c r="G481" s="60">
        <v>190086</v>
      </c>
      <c r="H481" s="60">
        <v>190577</v>
      </c>
    </row>
    <row r="482" spans="1:8" x14ac:dyDescent="0.2">
      <c r="A482" s="138" t="s">
        <v>453</v>
      </c>
      <c r="B482" s="106"/>
      <c r="C482" s="58">
        <v>184998</v>
      </c>
      <c r="D482" s="58">
        <v>0</v>
      </c>
      <c r="E482" s="58">
        <v>187493</v>
      </c>
      <c r="F482" s="58">
        <v>189006</v>
      </c>
      <c r="G482" s="58">
        <v>190086</v>
      </c>
      <c r="H482" s="58">
        <v>190577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4701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2.5974025974024872E-3</v>
      </c>
      <c r="D489" s="186">
        <f t="shared" si="19"/>
        <v>0</v>
      </c>
      <c r="E489" s="186">
        <f t="shared" si="19"/>
        <v>5.1813471502590858E-3</v>
      </c>
      <c r="F489" s="186">
        <f t="shared" si="19"/>
        <v>-2.5773195876288568E-3</v>
      </c>
      <c r="G489" s="186">
        <f t="shared" si="19"/>
        <v>7.7519379844961378E-3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1.388888888888884E-2</v>
      </c>
      <c r="E490" s="187">
        <f t="shared" si="19"/>
        <v>0</v>
      </c>
      <c r="F490" s="187">
        <f t="shared" si="19"/>
        <v>0</v>
      </c>
      <c r="G490" s="187">
        <f t="shared" si="19"/>
        <v>1.3698630136986356E-2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3.2467532467532756E-3</v>
      </c>
      <c r="D492" s="187">
        <f t="shared" si="19"/>
        <v>-3.2362459546925182E-3</v>
      </c>
      <c r="E492" s="187">
        <f t="shared" si="19"/>
        <v>6.4935064935065512E-3</v>
      </c>
      <c r="F492" s="187">
        <f t="shared" si="19"/>
        <v>-3.225806451612856E-3</v>
      </c>
      <c r="G492" s="187">
        <f t="shared" si="19"/>
        <v>6.4724919093850364E-3</v>
      </c>
    </row>
    <row r="493" spans="1:8" x14ac:dyDescent="0.2">
      <c r="A493" s="139" t="s">
        <v>444</v>
      </c>
      <c r="B493" s="108"/>
      <c r="C493" s="186">
        <f t="shared" si="19"/>
        <v>-5.7702315840565177E-2</v>
      </c>
      <c r="D493" s="186">
        <f t="shared" si="19"/>
        <v>7.6595971986668676E-2</v>
      </c>
      <c r="E493" s="186">
        <f t="shared" si="19"/>
        <v>-4.6125575683688025E-2</v>
      </c>
      <c r="F493" s="186">
        <f t="shared" si="19"/>
        <v>-2.0487684353862834E-2</v>
      </c>
      <c r="G493" s="186">
        <f t="shared" si="19"/>
        <v>3.3115829541004116E-2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6.3139285263291711E-4</v>
      </c>
      <c r="E494" s="187">
        <f t="shared" si="19"/>
        <v>1.4260474507824306E-2</v>
      </c>
      <c r="F494" s="187">
        <f t="shared" si="19"/>
        <v>6.8682344158268016E-2</v>
      </c>
      <c r="G494" s="187">
        <f t="shared" si="19"/>
        <v>6.6363953894517103E-3</v>
      </c>
    </row>
    <row r="495" spans="1:8" x14ac:dyDescent="0.2">
      <c r="A495" s="139" t="s">
        <v>446</v>
      </c>
      <c r="B495" s="108"/>
      <c r="C495" s="186">
        <f t="shared" si="19"/>
        <v>9.8770851624232492E-3</v>
      </c>
      <c r="D495" s="186">
        <f t="shared" si="19"/>
        <v>7.6070419474028039E-3</v>
      </c>
      <c r="E495" s="186">
        <f t="shared" si="19"/>
        <v>1.2510785159620452E-2</v>
      </c>
      <c r="F495" s="186">
        <f t="shared" si="19"/>
        <v>1.704303365999138E-2</v>
      </c>
      <c r="G495" s="186">
        <f t="shared" si="19"/>
        <v>1.9689987431922962E-2</v>
      </c>
    </row>
    <row r="496" spans="1:8" x14ac:dyDescent="0.2">
      <c r="A496" s="138" t="s">
        <v>447</v>
      </c>
      <c r="B496" s="106"/>
      <c r="C496" s="187">
        <f t="shared" si="19"/>
        <v>-4.9891283823936594E-2</v>
      </c>
      <c r="D496" s="187">
        <f t="shared" si="19"/>
        <v>6.4815627636590545E-2</v>
      </c>
      <c r="E496" s="187">
        <f t="shared" si="19"/>
        <v>2.3417900518578394E-2</v>
      </c>
      <c r="F496" s="187">
        <f t="shared" si="19"/>
        <v>-6.5212502559294561E-2</v>
      </c>
      <c r="G496" s="187">
        <f t="shared" si="19"/>
        <v>9.3579521109161456E-2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6.555662952358432E-3</v>
      </c>
      <c r="F497" s="186">
        <f t="shared" si="19"/>
        <v>6.904323899276088E-3</v>
      </c>
      <c r="G497" s="186">
        <f t="shared" si="19"/>
        <v>6.671041251051113E-3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6.555662952358432E-3</v>
      </c>
      <c r="F498" s="187">
        <f t="shared" si="19"/>
        <v>6.904323899276088E-3</v>
      </c>
      <c r="G498" s="187">
        <f t="shared" si="19"/>
        <v>6.671041251051113E-3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8.0696345996917884E-3</v>
      </c>
      <c r="F501" s="186">
        <f t="shared" si="19"/>
        <v>5.7141043141486492E-3</v>
      </c>
      <c r="G501" s="186">
        <f t="shared" si="19"/>
        <v>2.5830413602263569E-3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8.0696345996917884E-3</v>
      </c>
      <c r="F502" s="187">
        <f t="shared" si="19"/>
        <v>5.7141043141486492E-3</v>
      </c>
      <c r="G502" s="187">
        <f t="shared" si="19"/>
        <v>2.5830413602263569E-3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29707934</v>
      </c>
      <c r="D508" s="205">
        <v>28938691</v>
      </c>
      <c r="E508" s="205">
        <v>28810010</v>
      </c>
      <c r="F508" s="205">
        <v>28853697</v>
      </c>
      <c r="G508" s="205">
        <v>29896359</v>
      </c>
      <c r="H508" s="205">
        <v>29478238</v>
      </c>
    </row>
    <row r="509" spans="1:9" x14ac:dyDescent="0.2">
      <c r="A509" s="208" t="s">
        <v>458</v>
      </c>
      <c r="B509" s="273"/>
      <c r="C509" s="206">
        <v>18755974</v>
      </c>
      <c r="D509" s="206">
        <v>17963959</v>
      </c>
      <c r="E509" s="206">
        <v>17739763</v>
      </c>
      <c r="F509" s="206">
        <v>18047661</v>
      </c>
      <c r="G509" s="206">
        <v>18660989</v>
      </c>
      <c r="H509" s="206">
        <v>18062356</v>
      </c>
    </row>
    <row r="510" spans="1:9" x14ac:dyDescent="0.2">
      <c r="A510" s="208" t="s">
        <v>459</v>
      </c>
      <c r="B510" s="273"/>
      <c r="C510" s="206">
        <v>3678619</v>
      </c>
      <c r="D510" s="206">
        <v>3807606</v>
      </c>
      <c r="E510" s="206">
        <v>3774691</v>
      </c>
      <c r="F510" s="206">
        <v>3773329</v>
      </c>
      <c r="G510" s="206">
        <v>3944584</v>
      </c>
      <c r="H510" s="206">
        <v>3785957</v>
      </c>
    </row>
    <row r="511" spans="1:9" x14ac:dyDescent="0.2">
      <c r="A511" s="208" t="s">
        <v>460</v>
      </c>
      <c r="B511" s="273"/>
      <c r="C511" s="206">
        <v>7273341</v>
      </c>
      <c r="D511" s="206">
        <v>7167126</v>
      </c>
      <c r="E511" s="206">
        <v>7295556</v>
      </c>
      <c r="F511" s="206">
        <v>7032707</v>
      </c>
      <c r="G511" s="206">
        <v>7290786</v>
      </c>
      <c r="H511" s="206">
        <v>7629925</v>
      </c>
    </row>
    <row r="512" spans="1:9" ht="15.75" x14ac:dyDescent="0.25">
      <c r="A512" s="276" t="s">
        <v>461</v>
      </c>
      <c r="B512" s="257"/>
      <c r="C512" s="205">
        <v>29678261</v>
      </c>
      <c r="D512" s="205">
        <v>28910097</v>
      </c>
      <c r="E512" s="205">
        <v>28781789</v>
      </c>
      <c r="F512" s="205">
        <v>28825325</v>
      </c>
      <c r="G512" s="205">
        <v>29867864</v>
      </c>
      <c r="H512" s="205">
        <v>29449877</v>
      </c>
    </row>
    <row r="513" spans="1:8" x14ac:dyDescent="0.2">
      <c r="A513" s="208" t="s">
        <v>458</v>
      </c>
      <c r="B513" s="273"/>
      <c r="C513" s="206">
        <v>18741779</v>
      </c>
      <c r="D513" s="206">
        <v>17950104</v>
      </c>
      <c r="E513" s="206">
        <v>17726943</v>
      </c>
      <c r="F513" s="206">
        <v>18034151</v>
      </c>
      <c r="G513" s="206">
        <v>18647681</v>
      </c>
      <c r="H513" s="206">
        <v>18048434</v>
      </c>
    </row>
    <row r="514" spans="1:8" x14ac:dyDescent="0.2">
      <c r="A514" s="208" t="s">
        <v>459</v>
      </c>
      <c r="B514" s="273"/>
      <c r="C514" s="206">
        <v>3663141</v>
      </c>
      <c r="D514" s="206">
        <v>3792867</v>
      </c>
      <c r="E514" s="206">
        <v>3759290</v>
      </c>
      <c r="F514" s="206">
        <v>3758467</v>
      </c>
      <c r="G514" s="206">
        <v>3929397</v>
      </c>
      <c r="H514" s="206">
        <v>3771518</v>
      </c>
    </row>
    <row r="515" spans="1:8" x14ac:dyDescent="0.2">
      <c r="A515" s="208" t="s">
        <v>460</v>
      </c>
      <c r="B515" s="273"/>
      <c r="C515" s="206">
        <v>7273341</v>
      </c>
      <c r="D515" s="206">
        <v>7167126</v>
      </c>
      <c r="E515" s="206">
        <v>7295556</v>
      </c>
      <c r="F515" s="206">
        <v>7032707</v>
      </c>
      <c r="G515" s="206">
        <v>7290786</v>
      </c>
      <c r="H515" s="206">
        <v>7629925</v>
      </c>
    </row>
    <row r="516" spans="1:8" ht="15.75" x14ac:dyDescent="0.25">
      <c r="A516" s="276" t="s">
        <v>462</v>
      </c>
      <c r="B516" s="257"/>
      <c r="C516" s="205">
        <v>29673</v>
      </c>
      <c r="D516" s="205">
        <v>28594</v>
      </c>
      <c r="E516" s="205">
        <v>28221</v>
      </c>
      <c r="F516" s="205">
        <v>28372</v>
      </c>
      <c r="G516" s="205">
        <v>28495</v>
      </c>
      <c r="H516" s="205">
        <v>28361</v>
      </c>
    </row>
    <row r="517" spans="1:8" x14ac:dyDescent="0.2">
      <c r="A517" s="208" t="s">
        <v>458</v>
      </c>
      <c r="B517" s="273"/>
      <c r="C517" s="206">
        <v>14195</v>
      </c>
      <c r="D517" s="206">
        <v>13855</v>
      </c>
      <c r="E517" s="206">
        <v>12820</v>
      </c>
      <c r="F517" s="206">
        <v>13510</v>
      </c>
      <c r="G517" s="206">
        <v>13308</v>
      </c>
      <c r="H517" s="206">
        <v>13922</v>
      </c>
    </row>
    <row r="518" spans="1:8" x14ac:dyDescent="0.2">
      <c r="A518" s="208" t="s">
        <v>459</v>
      </c>
      <c r="B518" s="273"/>
      <c r="C518" s="206">
        <v>15478</v>
      </c>
      <c r="D518" s="206">
        <v>14739</v>
      </c>
      <c r="E518" s="206">
        <v>15401</v>
      </c>
      <c r="F518" s="206">
        <v>14862</v>
      </c>
      <c r="G518" s="206">
        <v>15187</v>
      </c>
      <c r="H518" s="206">
        <v>14439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70972</v>
      </c>
      <c r="D521" s="200">
        <v>72634</v>
      </c>
      <c r="E521" s="200">
        <v>78915</v>
      </c>
      <c r="F521" s="200">
        <v>75512</v>
      </c>
      <c r="G521" s="200">
        <v>78517</v>
      </c>
      <c r="H521" s="200">
        <v>78567</v>
      </c>
    </row>
    <row r="522" spans="1:8" x14ac:dyDescent="0.2">
      <c r="A522" s="208" t="s">
        <v>458</v>
      </c>
      <c r="B522" s="273"/>
      <c r="C522" s="201">
        <v>13042</v>
      </c>
      <c r="D522" s="201">
        <v>13004</v>
      </c>
      <c r="E522" s="201">
        <v>14398</v>
      </c>
      <c r="F522" s="201">
        <v>13280</v>
      </c>
      <c r="G522" s="201">
        <v>13522</v>
      </c>
      <c r="H522" s="201">
        <v>13518</v>
      </c>
    </row>
    <row r="523" spans="1:8" x14ac:dyDescent="0.2">
      <c r="A523" s="208" t="s">
        <v>459</v>
      </c>
      <c r="B523" s="273"/>
      <c r="C523" s="201">
        <v>6016</v>
      </c>
      <c r="D523" s="201">
        <v>6080</v>
      </c>
      <c r="E523" s="201">
        <v>6119</v>
      </c>
      <c r="F523" s="201">
        <v>6066</v>
      </c>
      <c r="G523" s="201">
        <v>6085</v>
      </c>
      <c r="H523" s="201">
        <v>6074</v>
      </c>
    </row>
    <row r="524" spans="1:8" x14ac:dyDescent="0.2">
      <c r="A524" s="208" t="s">
        <v>460</v>
      </c>
      <c r="B524" s="273"/>
      <c r="C524" s="201">
        <v>51914</v>
      </c>
      <c r="D524" s="201">
        <v>53550</v>
      </c>
      <c r="E524" s="201">
        <v>58398</v>
      </c>
      <c r="F524" s="201">
        <v>56166</v>
      </c>
      <c r="G524" s="201">
        <v>58910</v>
      </c>
      <c r="H524" s="201">
        <v>58975</v>
      </c>
    </row>
    <row r="525" spans="1:8" ht="15.75" x14ac:dyDescent="0.25">
      <c r="A525" s="276" t="s">
        <v>461</v>
      </c>
      <c r="B525" s="257"/>
      <c r="C525" s="200">
        <v>45648</v>
      </c>
      <c r="D525" s="200">
        <v>46757</v>
      </c>
      <c r="E525" s="200">
        <v>51023</v>
      </c>
      <c r="F525" s="200">
        <v>48823</v>
      </c>
      <c r="G525" s="200">
        <v>50825</v>
      </c>
      <c r="H525" s="200">
        <v>51166</v>
      </c>
    </row>
    <row r="526" spans="1:8" x14ac:dyDescent="0.2">
      <c r="A526" s="208" t="s">
        <v>458</v>
      </c>
      <c r="B526" s="273"/>
      <c r="C526" s="201">
        <v>1431</v>
      </c>
      <c r="D526" s="201">
        <v>1428</v>
      </c>
      <c r="E526" s="201">
        <v>1443</v>
      </c>
      <c r="F526" s="201">
        <v>1439</v>
      </c>
      <c r="G526" s="201">
        <v>1453</v>
      </c>
      <c r="H526" s="201">
        <v>1481</v>
      </c>
    </row>
    <row r="527" spans="1:8" x14ac:dyDescent="0.2">
      <c r="A527" s="208" t="s">
        <v>459</v>
      </c>
      <c r="B527" s="273"/>
      <c r="C527" s="201">
        <v>1185</v>
      </c>
      <c r="D527" s="201">
        <v>1191</v>
      </c>
      <c r="E527" s="201">
        <v>1231</v>
      </c>
      <c r="F527" s="201">
        <v>1234</v>
      </c>
      <c r="G527" s="201">
        <v>1230</v>
      </c>
      <c r="H527" s="201">
        <v>1259</v>
      </c>
    </row>
    <row r="528" spans="1:8" x14ac:dyDescent="0.2">
      <c r="A528" s="208" t="s">
        <v>460</v>
      </c>
      <c r="B528" s="273"/>
      <c r="C528" s="201">
        <v>43032</v>
      </c>
      <c r="D528" s="201">
        <v>44138</v>
      </c>
      <c r="E528" s="201">
        <v>48349</v>
      </c>
      <c r="F528" s="201">
        <v>46150</v>
      </c>
      <c r="G528" s="201">
        <v>48142</v>
      </c>
      <c r="H528" s="201">
        <v>48426</v>
      </c>
    </row>
    <row r="529" spans="1:8" ht="15.75" x14ac:dyDescent="0.25">
      <c r="A529" s="276" t="s">
        <v>462</v>
      </c>
      <c r="B529" s="257"/>
      <c r="C529" s="200">
        <v>25324</v>
      </c>
      <c r="D529" s="200">
        <v>25877</v>
      </c>
      <c r="E529" s="200">
        <v>27892</v>
      </c>
      <c r="F529" s="200">
        <v>26689</v>
      </c>
      <c r="G529" s="200">
        <v>27692</v>
      </c>
      <c r="H529" s="200">
        <v>27401</v>
      </c>
    </row>
    <row r="530" spans="1:8" x14ac:dyDescent="0.2">
      <c r="A530" s="208" t="s">
        <v>458</v>
      </c>
      <c r="B530" s="273"/>
      <c r="C530" s="201">
        <v>11611</v>
      </c>
      <c r="D530" s="201">
        <v>11576</v>
      </c>
      <c r="E530" s="201">
        <v>12955</v>
      </c>
      <c r="F530" s="201">
        <v>11841</v>
      </c>
      <c r="G530" s="201">
        <v>12069</v>
      </c>
      <c r="H530" s="201">
        <v>12037</v>
      </c>
    </row>
    <row r="531" spans="1:8" x14ac:dyDescent="0.2">
      <c r="A531" s="208" t="s">
        <v>459</v>
      </c>
      <c r="B531" s="273"/>
      <c r="C531" s="201">
        <v>4831</v>
      </c>
      <c r="D531" s="201">
        <v>4889</v>
      </c>
      <c r="E531" s="201">
        <v>4888</v>
      </c>
      <c r="F531" s="201">
        <v>4832</v>
      </c>
      <c r="G531" s="201">
        <v>4855</v>
      </c>
      <c r="H531" s="201">
        <v>4815</v>
      </c>
    </row>
    <row r="532" spans="1:8" x14ac:dyDescent="0.2">
      <c r="A532" s="208" t="s">
        <v>460</v>
      </c>
      <c r="B532" s="273"/>
      <c r="C532" s="201">
        <v>8882</v>
      </c>
      <c r="D532" s="201">
        <v>9412</v>
      </c>
      <c r="E532" s="201">
        <v>10049</v>
      </c>
      <c r="F532" s="201">
        <v>10016</v>
      </c>
      <c r="G532" s="201">
        <v>10768</v>
      </c>
      <c r="H532" s="201">
        <v>10549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418590</v>
      </c>
      <c r="D534" s="203">
        <v>398420</v>
      </c>
      <c r="E534" s="203">
        <v>365080</v>
      </c>
      <c r="F534" s="203">
        <v>382110</v>
      </c>
      <c r="G534" s="203">
        <v>380760</v>
      </c>
      <c r="H534" s="203">
        <v>375200</v>
      </c>
    </row>
    <row r="535" spans="1:8" x14ac:dyDescent="0.2">
      <c r="A535" s="208" t="s">
        <v>458</v>
      </c>
      <c r="B535" s="273"/>
      <c r="C535" s="204">
        <v>1438120</v>
      </c>
      <c r="D535" s="204">
        <v>1381420</v>
      </c>
      <c r="E535" s="204">
        <v>1232100</v>
      </c>
      <c r="F535" s="204">
        <v>1359010</v>
      </c>
      <c r="G535" s="204">
        <v>1380050</v>
      </c>
      <c r="H535" s="204">
        <v>1336170</v>
      </c>
    </row>
    <row r="536" spans="1:8" x14ac:dyDescent="0.2">
      <c r="A536" s="208" t="s">
        <v>459</v>
      </c>
      <c r="B536" s="273"/>
      <c r="C536" s="204">
        <v>611470</v>
      </c>
      <c r="D536" s="204">
        <v>626250</v>
      </c>
      <c r="E536" s="204">
        <v>616880</v>
      </c>
      <c r="F536" s="204">
        <v>622050</v>
      </c>
      <c r="G536" s="204">
        <v>648250</v>
      </c>
      <c r="H536" s="204">
        <v>623310</v>
      </c>
    </row>
    <row r="537" spans="1:8" x14ac:dyDescent="0.2">
      <c r="A537" s="208" t="s">
        <v>460</v>
      </c>
      <c r="B537" s="273"/>
      <c r="C537" s="204">
        <v>140100</v>
      </c>
      <c r="D537" s="204">
        <v>133840</v>
      </c>
      <c r="E537" s="204">
        <v>124930</v>
      </c>
      <c r="F537" s="204">
        <v>125210</v>
      </c>
      <c r="G537" s="204">
        <v>123760</v>
      </c>
      <c r="H537" s="204">
        <v>129380</v>
      </c>
    </row>
    <row r="538" spans="1:8" ht="15.75" x14ac:dyDescent="0.25">
      <c r="A538" s="276" t="s">
        <v>461</v>
      </c>
      <c r="B538" s="257"/>
      <c r="C538" s="203">
        <v>650150</v>
      </c>
      <c r="D538" s="203">
        <v>618310</v>
      </c>
      <c r="E538" s="203">
        <v>564090</v>
      </c>
      <c r="F538" s="203">
        <v>590400</v>
      </c>
      <c r="G538" s="203">
        <v>587660</v>
      </c>
      <c r="H538" s="203">
        <v>575580</v>
      </c>
    </row>
    <row r="539" spans="1:8" x14ac:dyDescent="0.2">
      <c r="A539" s="208" t="s">
        <v>458</v>
      </c>
      <c r="B539" s="273"/>
      <c r="C539" s="204">
        <v>13096980</v>
      </c>
      <c r="D539" s="204">
        <v>12570100</v>
      </c>
      <c r="E539" s="204">
        <v>12284780</v>
      </c>
      <c r="F539" s="204">
        <v>12532420</v>
      </c>
      <c r="G539" s="204">
        <v>12833920</v>
      </c>
      <c r="H539" s="204">
        <v>12186650</v>
      </c>
    </row>
    <row r="540" spans="1:8" x14ac:dyDescent="0.2">
      <c r="A540" s="208" t="s">
        <v>459</v>
      </c>
      <c r="B540" s="273"/>
      <c r="C540" s="204">
        <v>3091260</v>
      </c>
      <c r="D540" s="204">
        <v>3184610</v>
      </c>
      <c r="E540" s="204">
        <v>3053850</v>
      </c>
      <c r="F540" s="204">
        <v>3045760</v>
      </c>
      <c r="G540" s="204">
        <v>3194630</v>
      </c>
      <c r="H540" s="204">
        <v>2995650</v>
      </c>
    </row>
    <row r="541" spans="1:8" x14ac:dyDescent="0.2">
      <c r="A541" s="208" t="s">
        <v>460</v>
      </c>
      <c r="B541" s="273"/>
      <c r="C541" s="204">
        <v>169020</v>
      </c>
      <c r="D541" s="204">
        <v>162380</v>
      </c>
      <c r="E541" s="204">
        <v>150890</v>
      </c>
      <c r="F541" s="204">
        <v>152390</v>
      </c>
      <c r="G541" s="204">
        <v>151440</v>
      </c>
      <c r="H541" s="204">
        <v>157560</v>
      </c>
    </row>
    <row r="542" spans="1:8" ht="15.75" x14ac:dyDescent="0.25">
      <c r="A542" s="276" t="s">
        <v>462</v>
      </c>
      <c r="B542" s="257"/>
      <c r="C542" s="203">
        <v>1170</v>
      </c>
      <c r="D542" s="203">
        <v>1100</v>
      </c>
      <c r="E542" s="203">
        <v>1010</v>
      </c>
      <c r="F542" s="203">
        <v>1060</v>
      </c>
      <c r="G542" s="203">
        <v>1030</v>
      </c>
      <c r="H542" s="203">
        <v>1040</v>
      </c>
    </row>
    <row r="543" spans="1:8" x14ac:dyDescent="0.2">
      <c r="A543" s="208" t="s">
        <v>458</v>
      </c>
      <c r="B543" s="273"/>
      <c r="C543" s="204">
        <v>1220</v>
      </c>
      <c r="D543" s="204">
        <v>1200</v>
      </c>
      <c r="E543" s="204">
        <v>990</v>
      </c>
      <c r="F543" s="204">
        <v>1140</v>
      </c>
      <c r="G543" s="204">
        <v>1100</v>
      </c>
      <c r="H543" s="204">
        <v>1160</v>
      </c>
    </row>
    <row r="544" spans="1:8" x14ac:dyDescent="0.2">
      <c r="A544" s="208" t="s">
        <v>459</v>
      </c>
      <c r="B544" s="273"/>
      <c r="C544" s="204">
        <v>3200</v>
      </c>
      <c r="D544" s="204">
        <v>3010</v>
      </c>
      <c r="E544" s="204">
        <v>3150</v>
      </c>
      <c r="F544" s="204">
        <v>3080</v>
      </c>
      <c r="G544" s="204">
        <v>3130</v>
      </c>
      <c r="H544" s="204">
        <v>3000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303.47000000000003</v>
      </c>
      <c r="D550" s="195">
        <v>321.95</v>
      </c>
      <c r="E550" s="195">
        <v>303.93</v>
      </c>
      <c r="F550" s="195">
        <v>348.23</v>
      </c>
      <c r="G550" s="195">
        <v>434.84</v>
      </c>
      <c r="H550" s="195">
        <v>443.62</v>
      </c>
    </row>
    <row r="551" spans="1:8" ht="15.75" x14ac:dyDescent="0.2">
      <c r="A551" s="274" t="s">
        <v>473</v>
      </c>
      <c r="B551" s="275"/>
      <c r="C551" s="196">
        <v>982230</v>
      </c>
      <c r="D551" s="196">
        <v>1001475</v>
      </c>
      <c r="E551" s="196">
        <v>932248</v>
      </c>
      <c r="F551" s="196">
        <v>1024468</v>
      </c>
      <c r="G551" s="196">
        <v>1152043</v>
      </c>
      <c r="H551" s="196">
        <v>1334495</v>
      </c>
    </row>
    <row r="552" spans="1:8" ht="15.75" x14ac:dyDescent="0.2">
      <c r="A552" s="280" t="s">
        <v>474</v>
      </c>
      <c r="B552" s="275"/>
      <c r="C552" s="195">
        <v>308.95999999999998</v>
      </c>
      <c r="D552" s="195">
        <v>321.47000000000003</v>
      </c>
      <c r="E552" s="195">
        <v>326.02</v>
      </c>
      <c r="F552" s="195">
        <v>339.91</v>
      </c>
      <c r="G552" s="195">
        <v>377.45</v>
      </c>
      <c r="H552" s="195">
        <v>332.43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6.0895640425742137E-2</v>
      </c>
      <c r="D556" s="197">
        <f>IF(AND(D550&gt;0,E550&gt;0)=TRUE,E550/D550-1,"")</f>
        <v>-5.5971424134182324E-2</v>
      </c>
      <c r="E556" s="197">
        <f>IF(AND(E550&gt;0,F550&gt;0)=TRUE,F550/E550-1,"")</f>
        <v>0.14575724673444546</v>
      </c>
      <c r="F556" s="197">
        <f>IF(AND(F550&gt;0,G550&gt;0)=TRUE,G550/F550-1,"")</f>
        <v>0.24871492978778376</v>
      </c>
      <c r="G556" s="197">
        <f>IF(AND(G550&gt;0,H550&gt;0)=TRUE,H550/G550-1,"")</f>
        <v>2.0191334743813849E-2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1.9593170642314028E-2</v>
      </c>
      <c r="D557" s="197">
        <f t="shared" si="20"/>
        <v>-6.9125040565166329E-2</v>
      </c>
      <c r="E557" s="197">
        <f t="shared" si="20"/>
        <v>9.8922175215178765E-2</v>
      </c>
      <c r="F557" s="197">
        <f t="shared" si="20"/>
        <v>0.12452804772818671</v>
      </c>
      <c r="G557" s="197">
        <f t="shared" si="20"/>
        <v>0.15837256074643058</v>
      </c>
    </row>
    <row r="558" spans="1:8" ht="15.75" x14ac:dyDescent="0.2">
      <c r="A558" s="280" t="s">
        <v>474</v>
      </c>
      <c r="B558" s="275"/>
      <c r="C558" s="197">
        <f t="shared" si="20"/>
        <v>4.0490678404971669E-2</v>
      </c>
      <c r="D558" s="197">
        <f t="shared" si="20"/>
        <v>1.4153731296854932E-2</v>
      </c>
      <c r="E558" s="197">
        <f t="shared" si="20"/>
        <v>4.260474817495874E-2</v>
      </c>
      <c r="F558" s="197">
        <f t="shared" si="20"/>
        <v>0.11044099908799376</v>
      </c>
      <c r="G558" s="197">
        <f t="shared" si="20"/>
        <v>-0.11927407603656104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106.61</v>
      </c>
      <c r="D562" s="195">
        <v>108.5</v>
      </c>
      <c r="E562" s="195">
        <v>117.61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328558</v>
      </c>
      <c r="D563" s="196">
        <v>326916</v>
      </c>
      <c r="E563" s="196">
        <v>345397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324.45999999999998</v>
      </c>
      <c r="D564" s="195">
        <v>331.89</v>
      </c>
      <c r="E564" s="195">
        <v>340.52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1.7728168089297336E-2</v>
      </c>
      <c r="D568" s="197">
        <f>IF(AND(D562&gt;0,E562&gt;0)=TRUE,E562/D562-1,"")</f>
        <v>8.3963133640553078E-2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-4.9975955539052208E-3</v>
      </c>
      <c r="D569" s="197">
        <f t="shared" si="21"/>
        <v>5.6531341384331135E-2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2.2899587006102395E-2</v>
      </c>
      <c r="D570" s="197">
        <f t="shared" si="21"/>
        <v>2.6002591219982607E-2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638995</v>
      </c>
      <c r="E591" s="147">
        <v>171370</v>
      </c>
      <c r="F591" s="147">
        <v>58164</v>
      </c>
      <c r="G591" s="147">
        <v>438343</v>
      </c>
      <c r="H591" s="147">
        <v>248212</v>
      </c>
      <c r="I591" s="147">
        <v>3860</v>
      </c>
    </row>
    <row r="592" spans="1:9" x14ac:dyDescent="0.2">
      <c r="A592" s="233" t="s">
        <v>121</v>
      </c>
      <c r="B592" s="234"/>
      <c r="C592" s="234"/>
      <c r="D592" s="148">
        <v>782800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0.81629407256004083</v>
      </c>
      <c r="E593" s="87">
        <f t="shared" si="22"/>
        <v>0.21891926417986715</v>
      </c>
      <c r="F593" s="87">
        <f t="shared" si="22"/>
        <v>7.4302503832396519E-2</v>
      </c>
      <c r="G593" s="87">
        <f t="shared" si="22"/>
        <v>0.55996806336228921</v>
      </c>
      <c r="H593" s="87">
        <f t="shared" si="22"/>
        <v>0.31708226877874296</v>
      </c>
      <c r="I593" s="87">
        <f t="shared" si="22"/>
        <v>4.9310168625447109E-3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1464411</v>
      </c>
      <c r="E596" s="144">
        <v>418609</v>
      </c>
      <c r="F596" s="144">
        <v>59365</v>
      </c>
      <c r="G596" s="144">
        <v>595369</v>
      </c>
      <c r="H596" s="144">
        <v>386268</v>
      </c>
      <c r="I596" s="144">
        <v>4800</v>
      </c>
    </row>
    <row r="597" spans="1:9" x14ac:dyDescent="0.2">
      <c r="A597" s="233" t="s">
        <v>125</v>
      </c>
      <c r="B597" s="234"/>
      <c r="C597" s="234"/>
      <c r="D597" s="143">
        <v>22186</v>
      </c>
      <c r="E597" s="144">
        <v>17676</v>
      </c>
      <c r="F597" s="144">
        <v>21</v>
      </c>
      <c r="G597" s="144">
        <v>385</v>
      </c>
      <c r="H597" s="144">
        <v>3868</v>
      </c>
      <c r="I597" s="144">
        <v>130</v>
      </c>
    </row>
    <row r="598" spans="1:9" x14ac:dyDescent="0.2">
      <c r="A598" s="233" t="s">
        <v>126</v>
      </c>
      <c r="B598" s="234"/>
      <c r="C598" s="234"/>
      <c r="D598" s="141">
        <v>2.2999999999999998</v>
      </c>
      <c r="E598" s="142">
        <v>2.4</v>
      </c>
      <c r="F598" s="142">
        <v>1</v>
      </c>
      <c r="G598" s="142">
        <v>1.4</v>
      </c>
      <c r="H598" s="142">
        <v>1.6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61473.41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29287472961</v>
      </c>
      <c r="E601" s="151">
        <v>6110742222</v>
      </c>
      <c r="F601" s="151">
        <v>19683827970</v>
      </c>
      <c r="G601" s="151">
        <v>1139988744</v>
      </c>
      <c r="H601" s="151">
        <v>2202954226</v>
      </c>
      <c r="I601" s="151">
        <v>149959799</v>
      </c>
    </row>
    <row r="602" spans="1:9" x14ac:dyDescent="0.2">
      <c r="A602" s="233" t="s">
        <v>130</v>
      </c>
      <c r="B602" s="234"/>
      <c r="C602" s="234"/>
      <c r="D602" s="152">
        <v>19999.490000000002</v>
      </c>
      <c r="E602" s="153">
        <v>14597.73</v>
      </c>
      <c r="F602" s="153">
        <v>331572.95</v>
      </c>
      <c r="G602" s="153">
        <v>1914.76</v>
      </c>
      <c r="H602" s="153">
        <v>5703.18</v>
      </c>
      <c r="I602" s="153">
        <v>31241.62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5567360268</v>
      </c>
      <c r="E604" s="155">
        <v>3070702273</v>
      </c>
      <c r="F604" s="155">
        <v>230652374</v>
      </c>
      <c r="G604" s="155">
        <v>1113139180</v>
      </c>
      <c r="H604" s="155">
        <v>1056560309</v>
      </c>
      <c r="I604" s="155">
        <v>96306132</v>
      </c>
    </row>
    <row r="605" spans="1:9" x14ac:dyDescent="0.2">
      <c r="A605" s="233" t="s">
        <v>133</v>
      </c>
      <c r="B605" s="234"/>
      <c r="C605" s="234"/>
      <c r="D605" s="152">
        <v>3801.77</v>
      </c>
      <c r="E605" s="153">
        <v>7335.49</v>
      </c>
      <c r="F605" s="153">
        <v>3885.33</v>
      </c>
      <c r="G605" s="153">
        <v>1869.66</v>
      </c>
      <c r="H605" s="153">
        <v>2735.3</v>
      </c>
      <c r="I605" s="153">
        <v>20063.78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8450549334</v>
      </c>
      <c r="E607" s="157">
        <v>4590045678</v>
      </c>
      <c r="F607" s="157">
        <v>644442947</v>
      </c>
      <c r="G607" s="157">
        <v>1151166771</v>
      </c>
      <c r="H607" s="157">
        <v>1982308668</v>
      </c>
      <c r="I607" s="157">
        <v>82585270</v>
      </c>
    </row>
    <row r="608" spans="1:9" x14ac:dyDescent="0.2">
      <c r="A608" s="233" t="s">
        <v>112</v>
      </c>
      <c r="B608" s="234"/>
      <c r="C608" s="234"/>
      <c r="D608" s="158">
        <v>19796.12</v>
      </c>
      <c r="E608" s="159">
        <v>18566.939999999999</v>
      </c>
      <c r="F608" s="159">
        <v>62427.87</v>
      </c>
      <c r="G608" s="159">
        <v>17913.650000000001</v>
      </c>
      <c r="H608" s="159">
        <v>19172.38</v>
      </c>
      <c r="I608" s="159">
        <v>49041.13</v>
      </c>
    </row>
    <row r="609" spans="1:9" x14ac:dyDescent="0.2">
      <c r="A609" s="233" t="s">
        <v>135</v>
      </c>
      <c r="B609" s="234"/>
      <c r="C609" s="234"/>
      <c r="D609" s="143">
        <v>426879</v>
      </c>
      <c r="E609" s="144">
        <v>247216</v>
      </c>
      <c r="F609" s="144">
        <v>10323</v>
      </c>
      <c r="G609" s="144">
        <v>64262</v>
      </c>
      <c r="H609" s="144">
        <v>103394</v>
      </c>
      <c r="I609" s="144">
        <v>1684</v>
      </c>
    </row>
    <row r="610" spans="1:9" x14ac:dyDescent="0.2">
      <c r="A610" s="233" t="s">
        <v>113</v>
      </c>
      <c r="B610" s="234"/>
      <c r="C610" s="234"/>
      <c r="D610" s="87">
        <v>6.0000000000000001E-3</v>
      </c>
      <c r="E610" s="89">
        <v>3.5000000000000001E-3</v>
      </c>
      <c r="F610" s="89">
        <v>1E-4</v>
      </c>
      <c r="G610" s="89">
        <v>8.9999999999999998E-4</v>
      </c>
      <c r="H610" s="89">
        <v>1.5E-3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</v>
      </c>
      <c r="E612" s="142">
        <v>0.6</v>
      </c>
      <c r="F612" s="142">
        <v>0.15</v>
      </c>
      <c r="G612" s="142">
        <v>0.51</v>
      </c>
      <c r="H612" s="142">
        <v>0.73</v>
      </c>
      <c r="I612" s="142">
        <v>0.01</v>
      </c>
    </row>
    <row r="613" spans="1:9" x14ac:dyDescent="0.2">
      <c r="A613" s="233" t="s">
        <v>138</v>
      </c>
      <c r="B613" s="234"/>
      <c r="C613" s="234"/>
      <c r="D613" s="141">
        <v>0.82</v>
      </c>
      <c r="E613" s="142">
        <v>0.63</v>
      </c>
      <c r="F613" s="142">
        <v>0.06</v>
      </c>
      <c r="G613" s="142">
        <v>0.26</v>
      </c>
      <c r="H613" s="142">
        <v>0.34</v>
      </c>
      <c r="I613" s="142">
        <v>0.01</v>
      </c>
    </row>
    <row r="614" spans="1:9" x14ac:dyDescent="0.2">
      <c r="A614" s="233" t="s">
        <v>139</v>
      </c>
      <c r="B614" s="234"/>
      <c r="C614" s="234"/>
      <c r="D614" s="141">
        <v>0.66</v>
      </c>
      <c r="E614" s="142">
        <v>0.46</v>
      </c>
      <c r="F614" s="142">
        <v>0.05</v>
      </c>
      <c r="G614" s="142">
        <v>0.19</v>
      </c>
      <c r="H614" s="142">
        <v>0.32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0.48</v>
      </c>
      <c r="E615" s="142">
        <v>0.4</v>
      </c>
      <c r="F615" s="142">
        <v>0.03</v>
      </c>
      <c r="G615" s="142">
        <v>7.0000000000000007E-2</v>
      </c>
      <c r="H615" s="142">
        <v>0.21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21.9</v>
      </c>
      <c r="E616" s="142">
        <v>13.77</v>
      </c>
      <c r="F616" s="142">
        <v>1.02</v>
      </c>
      <c r="G616" s="142">
        <v>5.79</v>
      </c>
      <c r="H616" s="142">
        <v>7.77</v>
      </c>
      <c r="I616" s="142">
        <v>0.18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25.26</v>
      </c>
      <c r="E618" s="142">
        <v>15.86</v>
      </c>
      <c r="F618" s="142">
        <v>1.31</v>
      </c>
      <c r="G618" s="142">
        <v>6.81</v>
      </c>
      <c r="H618" s="142">
        <v>9.3800000000000008</v>
      </c>
      <c r="I618" s="142">
        <v>0.21</v>
      </c>
    </row>
    <row r="619" spans="1:9" x14ac:dyDescent="0.2">
      <c r="A619" s="263" t="s">
        <v>144</v>
      </c>
      <c r="B619" s="234"/>
      <c r="C619" s="234"/>
      <c r="D619" s="141">
        <v>23.86</v>
      </c>
      <c r="E619" s="142">
        <v>15.26</v>
      </c>
      <c r="F619" s="142">
        <v>1.1599999999999999</v>
      </c>
      <c r="G619" s="142">
        <v>6.3</v>
      </c>
      <c r="H619" s="142">
        <v>8.64</v>
      </c>
      <c r="I619" s="142">
        <v>0.2</v>
      </c>
    </row>
    <row r="620" spans="1:9" x14ac:dyDescent="0.2">
      <c r="A620" s="263" t="s">
        <v>145</v>
      </c>
      <c r="B620" s="234"/>
      <c r="C620" s="234"/>
      <c r="D620" s="141">
        <v>23.04</v>
      </c>
      <c r="E620" s="142">
        <v>14.62</v>
      </c>
      <c r="F620" s="142">
        <v>1.1000000000000001</v>
      </c>
      <c r="G620" s="142">
        <v>6.05</v>
      </c>
      <c r="H620" s="142">
        <v>8.3000000000000007</v>
      </c>
      <c r="I620" s="142">
        <v>0.19</v>
      </c>
    </row>
    <row r="621" spans="1:9" x14ac:dyDescent="0.2">
      <c r="A621" s="263" t="s">
        <v>146</v>
      </c>
      <c r="B621" s="234"/>
      <c r="C621" s="234"/>
      <c r="D621" s="141">
        <v>22.38</v>
      </c>
      <c r="E621" s="142">
        <v>14.17</v>
      </c>
      <c r="F621" s="142">
        <v>1.04</v>
      </c>
      <c r="G621" s="142">
        <v>5.86</v>
      </c>
      <c r="H621" s="142">
        <v>7.98</v>
      </c>
      <c r="I621" s="142">
        <v>0.19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629692</v>
      </c>
      <c r="E623" s="144">
        <v>160905</v>
      </c>
      <c r="F623" s="144">
        <v>58052</v>
      </c>
      <c r="G623" s="144">
        <v>431577</v>
      </c>
      <c r="H623" s="144">
        <v>245353</v>
      </c>
      <c r="I623" s="144">
        <v>2712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0.6905</v>
      </c>
      <c r="E625" s="89">
        <v>0.31929999999999997</v>
      </c>
      <c r="F625" s="89">
        <v>0.80059999999999998</v>
      </c>
      <c r="G625" s="89">
        <v>0.87329999999999997</v>
      </c>
      <c r="H625" s="89">
        <v>0.74519999999999997</v>
      </c>
      <c r="I625" s="89">
        <v>0.74450000000000005</v>
      </c>
    </row>
    <row r="626" spans="1:9" x14ac:dyDescent="0.2">
      <c r="A626" s="233" t="s">
        <v>150</v>
      </c>
      <c r="B626" s="234"/>
      <c r="C626" s="234"/>
      <c r="D626" s="87">
        <v>3.5000000000000001E-3</v>
      </c>
      <c r="E626" s="89">
        <v>1.7399999999999999E-2</v>
      </c>
      <c r="F626" s="89">
        <v>0</v>
      </c>
      <c r="G626" s="89">
        <v>2.9999999999999997E-4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1.8E-3</v>
      </c>
      <c r="E627" s="89">
        <v>9.1999999999999998E-3</v>
      </c>
      <c r="F627" s="89">
        <v>0</v>
      </c>
      <c r="G627" s="89">
        <v>1E-4</v>
      </c>
      <c r="H627" s="89">
        <v>1E-4</v>
      </c>
      <c r="I627" s="89">
        <v>6.9999999999999999E-4</v>
      </c>
    </row>
    <row r="628" spans="1:9" x14ac:dyDescent="0.2">
      <c r="A628" s="233" t="s">
        <v>152</v>
      </c>
      <c r="B628" s="234"/>
      <c r="C628" s="234"/>
      <c r="D628" s="87">
        <v>1.5E-3</v>
      </c>
      <c r="E628" s="89">
        <v>7.7000000000000002E-3</v>
      </c>
      <c r="F628" s="89">
        <v>0</v>
      </c>
      <c r="G628" s="89">
        <v>1E-4</v>
      </c>
      <c r="H628" s="89">
        <v>8.0000000000000004E-4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6.3399999999999998E-2</v>
      </c>
      <c r="E629" s="89">
        <v>4.02E-2</v>
      </c>
      <c r="F629" s="89">
        <v>3.2099999999999997E-2</v>
      </c>
      <c r="G629" s="89">
        <v>6.4100000000000004E-2</v>
      </c>
      <c r="H629" s="89">
        <v>4.7300000000000002E-2</v>
      </c>
      <c r="I629" s="89">
        <v>8.5199999999999998E-2</v>
      </c>
    </row>
    <row r="630" spans="1:9" x14ac:dyDescent="0.2">
      <c r="A630" s="233" t="s">
        <v>154</v>
      </c>
      <c r="B630" s="234"/>
      <c r="C630" s="234"/>
      <c r="D630" s="87">
        <v>1.9400000000000001E-2</v>
      </c>
      <c r="E630" s="89">
        <v>3.44E-2</v>
      </c>
      <c r="F630" s="89">
        <v>2.0400000000000001E-2</v>
      </c>
      <c r="G630" s="89">
        <v>6.3E-3</v>
      </c>
      <c r="H630" s="89">
        <v>2.5700000000000001E-2</v>
      </c>
      <c r="I630" s="89">
        <v>2.18E-2</v>
      </c>
    </row>
    <row r="631" spans="1:9" x14ac:dyDescent="0.2">
      <c r="A631" s="233" t="s">
        <v>155</v>
      </c>
      <c r="B631" s="234"/>
      <c r="C631" s="234"/>
      <c r="D631" s="87">
        <v>1.0200000000000001E-2</v>
      </c>
      <c r="E631" s="89">
        <v>3.15E-2</v>
      </c>
      <c r="F631" s="89">
        <v>8.2000000000000007E-3</v>
      </c>
      <c r="G631" s="89">
        <v>8.9999999999999998E-4</v>
      </c>
      <c r="H631" s="89">
        <v>9.7999999999999997E-3</v>
      </c>
      <c r="I631" s="89">
        <v>2.47E-2</v>
      </c>
    </row>
    <row r="632" spans="1:9" x14ac:dyDescent="0.2">
      <c r="A632" s="233" t="s">
        <v>156</v>
      </c>
      <c r="B632" s="234"/>
      <c r="C632" s="234"/>
      <c r="D632" s="87">
        <v>7.6E-3</v>
      </c>
      <c r="E632" s="89">
        <v>2.1999999999999999E-2</v>
      </c>
      <c r="F632" s="89">
        <v>6.7999999999999996E-3</v>
      </c>
      <c r="G632" s="89">
        <v>1.2999999999999999E-3</v>
      </c>
      <c r="H632" s="89">
        <v>7.4999999999999997E-3</v>
      </c>
      <c r="I632" s="89">
        <v>8.5000000000000006E-3</v>
      </c>
    </row>
    <row r="633" spans="1:9" x14ac:dyDescent="0.2">
      <c r="A633" s="233" t="s">
        <v>157</v>
      </c>
      <c r="B633" s="234"/>
      <c r="C633" s="234"/>
      <c r="D633" s="87">
        <v>6.3E-3</v>
      </c>
      <c r="E633" s="89">
        <v>2.0799999999999999E-2</v>
      </c>
      <c r="F633" s="89">
        <v>3.3E-3</v>
      </c>
      <c r="G633" s="89">
        <v>8.0000000000000004E-4</v>
      </c>
      <c r="H633" s="89">
        <v>5.1999999999999998E-3</v>
      </c>
      <c r="I633" s="89">
        <v>7.0000000000000001E-3</v>
      </c>
    </row>
    <row r="634" spans="1:9" x14ac:dyDescent="0.2">
      <c r="A634" s="233" t="s">
        <v>158</v>
      </c>
      <c r="B634" s="234"/>
      <c r="C634" s="234"/>
      <c r="D634" s="87">
        <v>0.19570000000000001</v>
      </c>
      <c r="E634" s="89">
        <v>0.49740000000000001</v>
      </c>
      <c r="F634" s="89">
        <v>0.12859999999999999</v>
      </c>
      <c r="G634" s="89">
        <v>5.2699999999999997E-2</v>
      </c>
      <c r="H634" s="89">
        <v>0.15840000000000001</v>
      </c>
      <c r="I634" s="89">
        <v>0.1077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0.3095</v>
      </c>
      <c r="E636" s="89">
        <v>0.68069999999999997</v>
      </c>
      <c r="F636" s="89">
        <v>0.19939999999999999</v>
      </c>
      <c r="G636" s="89">
        <v>0.12670000000000001</v>
      </c>
      <c r="H636" s="89">
        <v>0.25480000000000003</v>
      </c>
      <c r="I636" s="89">
        <v>0.2555</v>
      </c>
    </row>
    <row r="637" spans="1:9" x14ac:dyDescent="0.2">
      <c r="A637" s="233" t="s">
        <v>160</v>
      </c>
      <c r="B637" s="234"/>
      <c r="C637" s="234"/>
      <c r="D637" s="87">
        <v>0.30590000000000001</v>
      </c>
      <c r="E637" s="89">
        <v>0.6633</v>
      </c>
      <c r="F637" s="89">
        <v>0.19939999999999999</v>
      </c>
      <c r="G637" s="89">
        <v>0.12640000000000001</v>
      </c>
      <c r="H637" s="89">
        <v>0.25480000000000003</v>
      </c>
      <c r="I637" s="89">
        <v>0.2555</v>
      </c>
    </row>
    <row r="638" spans="1:9" x14ac:dyDescent="0.2">
      <c r="A638" s="233" t="s">
        <v>161</v>
      </c>
      <c r="B638" s="234"/>
      <c r="C638" s="234"/>
      <c r="D638" s="87">
        <v>0.30409999999999998</v>
      </c>
      <c r="E638" s="89">
        <v>0.65410000000000001</v>
      </c>
      <c r="F638" s="89">
        <v>0.19939999999999999</v>
      </c>
      <c r="G638" s="89">
        <v>0.1263</v>
      </c>
      <c r="H638" s="89">
        <v>0.25469999999999998</v>
      </c>
      <c r="I638" s="89">
        <v>0.25480000000000003</v>
      </c>
    </row>
    <row r="639" spans="1:9" x14ac:dyDescent="0.2">
      <c r="A639" s="233" t="s">
        <v>162</v>
      </c>
      <c r="B639" s="234"/>
      <c r="C639" s="234"/>
      <c r="D639" s="87">
        <v>0.30259999999999998</v>
      </c>
      <c r="E639" s="89">
        <v>0.64639999999999997</v>
      </c>
      <c r="F639" s="89">
        <v>0.19939999999999999</v>
      </c>
      <c r="G639" s="89">
        <v>0.12620000000000001</v>
      </c>
      <c r="H639" s="89">
        <v>0.25390000000000001</v>
      </c>
      <c r="I639" s="89">
        <v>0.25480000000000003</v>
      </c>
    </row>
    <row r="640" spans="1:9" x14ac:dyDescent="0.2">
      <c r="A640" s="233" t="s">
        <v>163</v>
      </c>
      <c r="B640" s="234"/>
      <c r="C640" s="234"/>
      <c r="D640" s="87">
        <v>0.2392</v>
      </c>
      <c r="E640" s="89">
        <v>0.60609999999999997</v>
      </c>
      <c r="F640" s="89">
        <v>0.1673</v>
      </c>
      <c r="G640" s="89">
        <v>6.2100000000000002E-2</v>
      </c>
      <c r="H640" s="89">
        <v>0.20660000000000001</v>
      </c>
      <c r="I640" s="89">
        <v>0.1696</v>
      </c>
    </row>
    <row r="641" spans="1:9" x14ac:dyDescent="0.2">
      <c r="A641" s="233" t="s">
        <v>164</v>
      </c>
      <c r="B641" s="234"/>
      <c r="C641" s="234"/>
      <c r="D641" s="87">
        <v>0.2198</v>
      </c>
      <c r="E641" s="89">
        <v>0.57179999999999997</v>
      </c>
      <c r="F641" s="89">
        <v>0.1469</v>
      </c>
      <c r="G641" s="89">
        <v>5.5800000000000002E-2</v>
      </c>
      <c r="H641" s="89">
        <v>0.18090000000000001</v>
      </c>
      <c r="I641" s="89">
        <v>0.1479</v>
      </c>
    </row>
    <row r="642" spans="1:9" x14ac:dyDescent="0.2">
      <c r="A642" s="233" t="s">
        <v>165</v>
      </c>
      <c r="B642" s="234"/>
      <c r="C642" s="234"/>
      <c r="D642" s="87">
        <v>0.20960000000000001</v>
      </c>
      <c r="E642" s="89">
        <v>0.5403</v>
      </c>
      <c r="F642" s="89">
        <v>0.13869999999999999</v>
      </c>
      <c r="G642" s="89">
        <v>5.4800000000000001E-2</v>
      </c>
      <c r="H642" s="89">
        <v>0.1711</v>
      </c>
      <c r="I642" s="89">
        <v>0.1232</v>
      </c>
    </row>
    <row r="643" spans="1:9" x14ac:dyDescent="0.2">
      <c r="A643" s="233" t="s">
        <v>166</v>
      </c>
      <c r="B643" s="234"/>
      <c r="C643" s="234"/>
      <c r="D643" s="87">
        <v>0.20200000000000001</v>
      </c>
      <c r="E643" s="89">
        <v>0.51819999999999999</v>
      </c>
      <c r="F643" s="89">
        <v>0.13200000000000001</v>
      </c>
      <c r="G643" s="89">
        <v>5.3499999999999999E-2</v>
      </c>
      <c r="H643" s="89">
        <v>0.1636</v>
      </c>
      <c r="I643" s="89">
        <v>0.1147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4.3041824257132544E-2</v>
      </c>
      <c r="C772" s="96">
        <f t="shared" ref="C772:C779" si="24">-D68/$B$58</f>
        <v>-4.2415135295948696E-2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7.7203948002721623E-2</v>
      </c>
      <c r="C773" s="96">
        <f t="shared" si="24"/>
        <v>-6.7950988791220288E-2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2.5476627945093783E-2</v>
      </c>
      <c r="C774" s="96">
        <f t="shared" si="24"/>
        <v>-2.3830708585501036E-2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5.72366735625408E-2</v>
      </c>
      <c r="C775" s="96">
        <f t="shared" si="24"/>
        <v>-5.7195353411253959E-2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8.7904489847638823E-2</v>
      </c>
      <c r="C776" s="96">
        <f t="shared" si="24"/>
        <v>-9.6569325572490691E-2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7.5173751236161199E-2</v>
      </c>
      <c r="C777" s="96">
        <f t="shared" si="24"/>
        <v>-8.1268473550971165E-2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6.5857434459353367E-2</v>
      </c>
      <c r="C778" s="96">
        <f t="shared" si="24"/>
        <v>-7.1437032221453978E-2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5.847765543952245E-2</v>
      </c>
      <c r="C779" s="96">
        <f t="shared" si="24"/>
        <v>-6.89605778209956E-2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299.43</v>
      </c>
      <c r="D785" s="97">
        <v>310.23</v>
      </c>
      <c r="E785" s="97">
        <v>294.64</v>
      </c>
      <c r="F785" s="97">
        <v>344.28</v>
      </c>
      <c r="G785" s="94">
        <v>150.26</v>
      </c>
      <c r="H785" s="97">
        <v>145.34</v>
      </c>
      <c r="I785" s="97">
        <v>138.09</v>
      </c>
      <c r="J785" s="97">
        <v>172.68</v>
      </c>
      <c r="K785" s="94">
        <v>39.24</v>
      </c>
      <c r="L785" s="94">
        <v>56.33</v>
      </c>
      <c r="M785" s="94">
        <v>56.47</v>
      </c>
      <c r="N785" s="97">
        <v>51</v>
      </c>
      <c r="O785" s="94">
        <v>3.55</v>
      </c>
      <c r="P785" s="94">
        <v>5.74</v>
      </c>
      <c r="Q785" s="94">
        <v>5.0599999999999996</v>
      </c>
      <c r="R785" s="97">
        <v>3.55</v>
      </c>
      <c r="W785" s="93"/>
    </row>
    <row r="786" spans="1:23" x14ac:dyDescent="0.2">
      <c r="A786" s="94"/>
      <c r="B786" s="94" t="s">
        <v>225</v>
      </c>
      <c r="C786" s="94">
        <v>280.01</v>
      </c>
      <c r="D786" s="97">
        <v>294.92</v>
      </c>
      <c r="E786" s="97">
        <v>268.67</v>
      </c>
      <c r="F786" s="97">
        <v>285.35000000000002</v>
      </c>
      <c r="G786" s="94">
        <v>138.91</v>
      </c>
      <c r="H786" s="97">
        <v>136.04</v>
      </c>
      <c r="I786" s="97">
        <v>124.42</v>
      </c>
      <c r="J786" s="97">
        <v>130.30000000000001</v>
      </c>
      <c r="K786" s="94">
        <v>39.51</v>
      </c>
      <c r="L786" s="94">
        <v>55.24</v>
      </c>
      <c r="M786" s="94">
        <v>51.41</v>
      </c>
      <c r="N786" s="97">
        <v>43.34</v>
      </c>
      <c r="O786" s="94">
        <v>4.79</v>
      </c>
      <c r="P786" s="94">
        <v>6.02</v>
      </c>
      <c r="Q786" s="94">
        <v>5.88</v>
      </c>
      <c r="R786" s="97">
        <v>5.0599999999999996</v>
      </c>
      <c r="W786" s="93"/>
    </row>
    <row r="787" spans="1:23" x14ac:dyDescent="0.2">
      <c r="A787" s="94"/>
      <c r="B787" s="94" t="s">
        <v>226</v>
      </c>
      <c r="C787" s="94">
        <v>315.7</v>
      </c>
      <c r="D787" s="97">
        <v>296.56</v>
      </c>
      <c r="E787" s="97">
        <v>332.52</v>
      </c>
      <c r="F787" s="97">
        <v>331.7</v>
      </c>
      <c r="G787" s="94">
        <v>148.47999999999999</v>
      </c>
      <c r="H787" s="97">
        <v>123.19</v>
      </c>
      <c r="I787" s="97">
        <v>148.76</v>
      </c>
      <c r="J787" s="97">
        <v>131.66999999999999</v>
      </c>
      <c r="K787" s="94">
        <v>54.96</v>
      </c>
      <c r="L787" s="94">
        <v>57.84</v>
      </c>
      <c r="M787" s="94">
        <v>61.66</v>
      </c>
      <c r="N787" s="97">
        <v>60.71</v>
      </c>
      <c r="O787" s="94">
        <v>6.02</v>
      </c>
      <c r="P787" s="94">
        <v>6.97</v>
      </c>
      <c r="Q787" s="94">
        <v>9.84</v>
      </c>
      <c r="R787" s="97">
        <v>9.3000000000000007</v>
      </c>
      <c r="W787" s="93"/>
    </row>
    <row r="788" spans="1:23" x14ac:dyDescent="0.2">
      <c r="A788" s="94"/>
      <c r="B788" s="94" t="s">
        <v>227</v>
      </c>
      <c r="C788" s="94">
        <v>304.49</v>
      </c>
      <c r="D788" s="97">
        <v>231.48</v>
      </c>
      <c r="E788" s="97">
        <v>308.58999999999997</v>
      </c>
      <c r="F788" s="97">
        <v>326.36</v>
      </c>
      <c r="G788" s="94">
        <v>147.94</v>
      </c>
      <c r="H788" s="97">
        <v>99.95</v>
      </c>
      <c r="I788" s="97">
        <v>140.83000000000001</v>
      </c>
      <c r="J788" s="97">
        <v>136.59</v>
      </c>
      <c r="K788" s="94">
        <v>49.49</v>
      </c>
      <c r="L788" s="94">
        <v>45.39</v>
      </c>
      <c r="M788" s="94">
        <v>57.15</v>
      </c>
      <c r="N788" s="97">
        <v>60.3</v>
      </c>
      <c r="O788" s="94">
        <v>4.0999999999999996</v>
      </c>
      <c r="P788" s="94">
        <v>4.0999999999999996</v>
      </c>
      <c r="Q788" s="94">
        <v>7.11</v>
      </c>
      <c r="R788" s="97">
        <v>8.1999999999999993</v>
      </c>
      <c r="W788" s="93"/>
    </row>
    <row r="789" spans="1:23" x14ac:dyDescent="0.2">
      <c r="A789" s="94"/>
      <c r="B789" s="94" t="s">
        <v>228</v>
      </c>
      <c r="C789" s="94">
        <v>309.27</v>
      </c>
      <c r="D789" s="97">
        <v>253.35</v>
      </c>
      <c r="E789" s="97">
        <v>338.12</v>
      </c>
      <c r="F789" s="97">
        <v>327.45999999999998</v>
      </c>
      <c r="G789" s="94">
        <v>150.26</v>
      </c>
      <c r="H789" s="97">
        <v>104.46</v>
      </c>
      <c r="I789" s="97">
        <v>155.46</v>
      </c>
      <c r="J789" s="97">
        <v>145.61000000000001</v>
      </c>
      <c r="K789" s="94">
        <v>49.49</v>
      </c>
      <c r="L789" s="94">
        <v>55.51</v>
      </c>
      <c r="M789" s="94">
        <v>65.22</v>
      </c>
      <c r="N789" s="97">
        <v>63.85</v>
      </c>
      <c r="O789" s="94">
        <v>5.2</v>
      </c>
      <c r="P789" s="94">
        <v>6.43</v>
      </c>
      <c r="Q789" s="94">
        <v>10.8</v>
      </c>
      <c r="R789" s="97">
        <v>9.57</v>
      </c>
      <c r="W789" s="93"/>
    </row>
    <row r="790" spans="1:23" x14ac:dyDescent="0.2">
      <c r="A790" s="94"/>
      <c r="B790" s="94" t="s">
        <v>229</v>
      </c>
      <c r="C790" s="94">
        <v>311.19</v>
      </c>
      <c r="D790" s="97">
        <v>287.39999999999998</v>
      </c>
      <c r="E790" s="97">
        <v>311.19</v>
      </c>
      <c r="F790" s="97">
        <v>340.31</v>
      </c>
      <c r="G790" s="94">
        <v>144.52000000000001</v>
      </c>
      <c r="H790" s="97">
        <v>119.36</v>
      </c>
      <c r="I790" s="97">
        <v>139.72999999999999</v>
      </c>
      <c r="J790" s="97">
        <v>158.74</v>
      </c>
      <c r="K790" s="94">
        <v>57.01</v>
      </c>
      <c r="L790" s="94">
        <v>67.95</v>
      </c>
      <c r="M790" s="94">
        <v>57.15</v>
      </c>
      <c r="N790" s="97">
        <v>58.79</v>
      </c>
      <c r="O790" s="94">
        <v>5.0599999999999996</v>
      </c>
      <c r="P790" s="94">
        <v>7.66</v>
      </c>
      <c r="Q790" s="94">
        <v>9.02</v>
      </c>
      <c r="R790" s="97">
        <v>11.21</v>
      </c>
      <c r="W790" s="93"/>
    </row>
    <row r="791" spans="1:23" x14ac:dyDescent="0.2">
      <c r="A791" s="94"/>
      <c r="B791" s="94" t="s">
        <v>230</v>
      </c>
      <c r="C791" s="94">
        <v>307.22000000000003</v>
      </c>
      <c r="D791" s="97">
        <v>289.58999999999997</v>
      </c>
      <c r="E791" s="97">
        <v>321.72000000000003</v>
      </c>
      <c r="F791" s="97">
        <v>329.51</v>
      </c>
      <c r="G791" s="94">
        <v>156</v>
      </c>
      <c r="H791" s="97">
        <v>128.80000000000001</v>
      </c>
      <c r="I791" s="97">
        <v>151.36000000000001</v>
      </c>
      <c r="J791" s="97">
        <v>148.88999999999999</v>
      </c>
      <c r="K791" s="94">
        <v>47.17</v>
      </c>
      <c r="L791" s="94">
        <v>60.43</v>
      </c>
      <c r="M791" s="94">
        <v>61.25</v>
      </c>
      <c r="N791" s="97">
        <v>56.33</v>
      </c>
      <c r="O791" s="94">
        <v>4.92</v>
      </c>
      <c r="P791" s="94">
        <v>6.43</v>
      </c>
      <c r="Q791" s="94">
        <v>7.52</v>
      </c>
      <c r="R791" s="97">
        <v>8.1999999999999993</v>
      </c>
      <c r="W791" s="93"/>
    </row>
    <row r="792" spans="1:23" x14ac:dyDescent="0.2">
      <c r="A792" s="94"/>
      <c r="B792" s="94" t="s">
        <v>231</v>
      </c>
      <c r="C792" s="94">
        <v>317.61</v>
      </c>
      <c r="D792" s="97">
        <v>267.02999999999997</v>
      </c>
      <c r="E792" s="97">
        <v>282.48</v>
      </c>
      <c r="F792" s="97">
        <v>341.4</v>
      </c>
      <c r="G792" s="94">
        <v>150.12</v>
      </c>
      <c r="H792" s="97">
        <v>121.55</v>
      </c>
      <c r="I792" s="97">
        <v>139.72999999999999</v>
      </c>
      <c r="J792" s="97">
        <v>153.13</v>
      </c>
      <c r="K792" s="94">
        <v>56.33</v>
      </c>
      <c r="L792" s="94">
        <v>58.38</v>
      </c>
      <c r="M792" s="94">
        <v>47.99</v>
      </c>
      <c r="N792" s="97">
        <v>63.17</v>
      </c>
      <c r="O792" s="94">
        <v>5.33</v>
      </c>
      <c r="P792" s="94">
        <v>4.0999999999999996</v>
      </c>
      <c r="Q792" s="94">
        <v>6.29</v>
      </c>
      <c r="R792" s="97">
        <v>6.84</v>
      </c>
      <c r="W792" s="93"/>
    </row>
    <row r="793" spans="1:23" x14ac:dyDescent="0.2">
      <c r="A793" s="94"/>
      <c r="B793" s="94" t="s">
        <v>232</v>
      </c>
      <c r="C793" s="94">
        <v>283.43</v>
      </c>
      <c r="D793" s="97">
        <v>307.5</v>
      </c>
      <c r="E793" s="97">
        <v>358.63</v>
      </c>
      <c r="F793" s="97">
        <v>288.35000000000002</v>
      </c>
      <c r="G793" s="94">
        <v>131.38999999999999</v>
      </c>
      <c r="H793" s="97">
        <v>147.80000000000001</v>
      </c>
      <c r="I793" s="97">
        <v>194.7</v>
      </c>
      <c r="J793" s="97">
        <v>128.25</v>
      </c>
      <c r="K793" s="94">
        <v>48.54</v>
      </c>
      <c r="L793" s="94">
        <v>64.53</v>
      </c>
      <c r="M793" s="94">
        <v>54.01</v>
      </c>
      <c r="N793" s="97">
        <v>53.6</v>
      </c>
      <c r="O793" s="94">
        <v>4.24</v>
      </c>
      <c r="P793" s="94">
        <v>7.66</v>
      </c>
      <c r="Q793" s="94">
        <v>8.48</v>
      </c>
      <c r="R793" s="97">
        <v>7.66</v>
      </c>
      <c r="W793" s="93"/>
    </row>
    <row r="794" spans="1:23" x14ac:dyDescent="0.2">
      <c r="A794" s="94"/>
      <c r="B794" s="94" t="s">
        <v>233</v>
      </c>
      <c r="C794" s="94">
        <v>319.66000000000003</v>
      </c>
      <c r="D794" s="97">
        <v>345.23</v>
      </c>
      <c r="E794" s="97">
        <v>356.85</v>
      </c>
      <c r="F794" s="97">
        <v>340.58</v>
      </c>
      <c r="G794" s="94">
        <v>158.88</v>
      </c>
      <c r="H794" s="97">
        <v>165.99</v>
      </c>
      <c r="I794" s="97">
        <v>197.98</v>
      </c>
      <c r="J794" s="97">
        <v>153.82</v>
      </c>
      <c r="K794" s="94">
        <v>54.83</v>
      </c>
      <c r="L794" s="94">
        <v>70.28</v>
      </c>
      <c r="M794" s="94">
        <v>58.52</v>
      </c>
      <c r="N794" s="97">
        <v>60.43</v>
      </c>
      <c r="O794" s="94">
        <v>4.79</v>
      </c>
      <c r="P794" s="94">
        <v>7.38</v>
      </c>
      <c r="Q794" s="94">
        <v>6.56</v>
      </c>
      <c r="R794" s="97">
        <v>9.16</v>
      </c>
      <c r="W794" s="93"/>
    </row>
    <row r="795" spans="1:23" x14ac:dyDescent="0.2">
      <c r="A795" s="94"/>
      <c r="B795" s="94" t="s">
        <v>234</v>
      </c>
      <c r="C795" s="94">
        <v>291.5</v>
      </c>
      <c r="D795" s="97">
        <v>295.87</v>
      </c>
      <c r="E795" s="97">
        <v>358.63</v>
      </c>
      <c r="F795" s="97">
        <v>365.6</v>
      </c>
      <c r="G795" s="94">
        <v>143.15</v>
      </c>
      <c r="H795" s="97">
        <v>136.18</v>
      </c>
      <c r="I795" s="97">
        <v>193.33</v>
      </c>
      <c r="J795" s="97">
        <v>180.89</v>
      </c>
      <c r="K795" s="94">
        <v>47.58</v>
      </c>
      <c r="L795" s="94">
        <v>59.07</v>
      </c>
      <c r="M795" s="94">
        <v>56.19</v>
      </c>
      <c r="N795" s="97">
        <v>61.25</v>
      </c>
      <c r="O795" s="94">
        <v>4.51</v>
      </c>
      <c r="P795" s="94">
        <v>5.88</v>
      </c>
      <c r="Q795" s="94">
        <v>5.47</v>
      </c>
      <c r="R795" s="97">
        <v>7.79</v>
      </c>
      <c r="W795" s="93"/>
    </row>
    <row r="796" spans="1:23" x14ac:dyDescent="0.2">
      <c r="A796" s="94"/>
      <c r="B796" s="94" t="s">
        <v>235</v>
      </c>
      <c r="C796" s="94">
        <v>291.08999999999997</v>
      </c>
      <c r="D796" s="97">
        <v>289.58999999999997</v>
      </c>
      <c r="E796" s="97">
        <v>346.6</v>
      </c>
      <c r="F796" s="97"/>
      <c r="G796" s="94">
        <v>142.88</v>
      </c>
      <c r="H796" s="97">
        <v>136.32</v>
      </c>
      <c r="I796" s="97">
        <v>173.92</v>
      </c>
      <c r="J796" s="97"/>
      <c r="K796" s="94">
        <v>47.58</v>
      </c>
      <c r="L796" s="94">
        <v>49.36</v>
      </c>
      <c r="M796" s="94">
        <v>58.66</v>
      </c>
      <c r="N796" s="97"/>
      <c r="O796" s="94">
        <v>4.79</v>
      </c>
      <c r="P796" s="94">
        <v>7.79</v>
      </c>
      <c r="Q796" s="94">
        <v>6.56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1.37</v>
      </c>
      <c r="D801" s="97">
        <v>0.55000000000000004</v>
      </c>
      <c r="E801" s="97">
        <v>1.64</v>
      </c>
      <c r="F801" s="97">
        <v>0.41</v>
      </c>
      <c r="G801" s="94">
        <v>27.48</v>
      </c>
      <c r="H801" s="97">
        <v>26.93</v>
      </c>
      <c r="I801" s="97">
        <v>29.67</v>
      </c>
      <c r="J801" s="97">
        <v>31.17</v>
      </c>
      <c r="K801" s="94">
        <v>3.14</v>
      </c>
      <c r="L801" s="94">
        <v>4.79</v>
      </c>
      <c r="M801" s="94">
        <v>4.51</v>
      </c>
      <c r="N801" s="97">
        <v>4.51</v>
      </c>
      <c r="O801" s="94">
        <v>74.38</v>
      </c>
      <c r="P801" s="94">
        <v>70.55</v>
      </c>
      <c r="Q801" s="94">
        <v>59.2</v>
      </c>
      <c r="R801" s="97">
        <v>80.94</v>
      </c>
    </row>
    <row r="802" spans="1:18" x14ac:dyDescent="0.2">
      <c r="A802" s="94"/>
      <c r="B802" s="94" t="s">
        <v>225</v>
      </c>
      <c r="C802" s="94">
        <v>1.23</v>
      </c>
      <c r="D802" s="97">
        <v>1.0900000000000001</v>
      </c>
      <c r="E802" s="97">
        <v>1.91</v>
      </c>
      <c r="F802" s="97">
        <v>0.96</v>
      </c>
      <c r="G802" s="94">
        <v>28.99</v>
      </c>
      <c r="H802" s="97">
        <v>30.08</v>
      </c>
      <c r="I802" s="97">
        <v>25.16</v>
      </c>
      <c r="J802" s="97">
        <v>27.35</v>
      </c>
      <c r="K802" s="94">
        <v>4.51</v>
      </c>
      <c r="L802" s="94">
        <v>3.14</v>
      </c>
      <c r="M802" s="94">
        <v>3.42</v>
      </c>
      <c r="N802" s="97">
        <v>3.55</v>
      </c>
      <c r="O802" s="94">
        <v>62.07</v>
      </c>
      <c r="P802" s="94">
        <v>63.3</v>
      </c>
      <c r="Q802" s="94">
        <v>56.47</v>
      </c>
      <c r="R802" s="97">
        <v>74.790000000000006</v>
      </c>
    </row>
    <row r="803" spans="1:18" x14ac:dyDescent="0.2">
      <c r="A803" s="94"/>
      <c r="B803" s="94" t="s">
        <v>226</v>
      </c>
      <c r="C803" s="94">
        <v>2.87</v>
      </c>
      <c r="D803" s="97">
        <v>3.14</v>
      </c>
      <c r="E803" s="97">
        <v>2.73</v>
      </c>
      <c r="F803" s="97">
        <v>1.91</v>
      </c>
      <c r="G803" s="94">
        <v>31.45</v>
      </c>
      <c r="H803" s="97">
        <v>31.04</v>
      </c>
      <c r="I803" s="97">
        <v>31.58</v>
      </c>
      <c r="J803" s="97">
        <v>35.549999999999997</v>
      </c>
      <c r="K803" s="94">
        <v>2.87</v>
      </c>
      <c r="L803" s="94">
        <v>5.88</v>
      </c>
      <c r="M803" s="94">
        <v>3.83</v>
      </c>
      <c r="N803" s="97">
        <v>5.61</v>
      </c>
      <c r="O803" s="94">
        <v>69.05</v>
      </c>
      <c r="P803" s="94">
        <v>68.5</v>
      </c>
      <c r="Q803" s="94">
        <v>74.11</v>
      </c>
      <c r="R803" s="97">
        <v>86.96</v>
      </c>
    </row>
    <row r="804" spans="1:18" x14ac:dyDescent="0.2">
      <c r="A804" s="94"/>
      <c r="B804" s="94" t="s">
        <v>227</v>
      </c>
      <c r="C804" s="94">
        <v>1.23</v>
      </c>
      <c r="D804" s="97">
        <v>1.64</v>
      </c>
      <c r="E804" s="97">
        <v>1.37</v>
      </c>
      <c r="F804" s="97">
        <v>1.37</v>
      </c>
      <c r="G804" s="94">
        <v>30.63</v>
      </c>
      <c r="H804" s="97">
        <v>28.03</v>
      </c>
      <c r="I804" s="97">
        <v>27.62</v>
      </c>
      <c r="J804" s="97">
        <v>36.51</v>
      </c>
      <c r="K804" s="94">
        <v>4.79</v>
      </c>
      <c r="L804" s="94">
        <v>3.69</v>
      </c>
      <c r="M804" s="94">
        <v>4.79</v>
      </c>
      <c r="N804" s="97">
        <v>5.0599999999999996</v>
      </c>
      <c r="O804" s="94">
        <v>66.31</v>
      </c>
      <c r="P804" s="94">
        <v>48.67</v>
      </c>
      <c r="Q804" s="94">
        <v>69.73</v>
      </c>
      <c r="R804" s="97">
        <v>78.34</v>
      </c>
    </row>
    <row r="805" spans="1:18" x14ac:dyDescent="0.2">
      <c r="A805" s="94"/>
      <c r="B805" s="94" t="s">
        <v>228</v>
      </c>
      <c r="C805" s="94">
        <v>1.64</v>
      </c>
      <c r="D805" s="97">
        <v>1.5</v>
      </c>
      <c r="E805" s="97">
        <v>3.14</v>
      </c>
      <c r="F805" s="97">
        <v>1.0900000000000001</v>
      </c>
      <c r="G805" s="94">
        <v>30.08</v>
      </c>
      <c r="H805" s="97">
        <v>24.61</v>
      </c>
      <c r="I805" s="97">
        <v>28.3</v>
      </c>
      <c r="J805" s="97">
        <v>32.54</v>
      </c>
      <c r="K805" s="94">
        <v>4.0999999999999996</v>
      </c>
      <c r="L805" s="94">
        <v>3.69</v>
      </c>
      <c r="M805" s="94">
        <v>3.97</v>
      </c>
      <c r="N805" s="97">
        <v>4.79</v>
      </c>
      <c r="O805" s="94">
        <v>68.5</v>
      </c>
      <c r="P805" s="94">
        <v>57.15</v>
      </c>
      <c r="Q805" s="94">
        <v>71.23</v>
      </c>
      <c r="R805" s="97">
        <v>70</v>
      </c>
    </row>
    <row r="806" spans="1:18" x14ac:dyDescent="0.2">
      <c r="A806" s="94"/>
      <c r="B806" s="94" t="s">
        <v>229</v>
      </c>
      <c r="C806" s="94">
        <v>1.5</v>
      </c>
      <c r="D806" s="97">
        <v>2.46</v>
      </c>
      <c r="E806" s="97">
        <v>1.78</v>
      </c>
      <c r="F806" s="97">
        <v>1.78</v>
      </c>
      <c r="G806" s="94">
        <v>31.58</v>
      </c>
      <c r="H806" s="97">
        <v>29.67</v>
      </c>
      <c r="I806" s="97">
        <v>30.9</v>
      </c>
      <c r="J806" s="97">
        <v>29.4</v>
      </c>
      <c r="K806" s="94">
        <v>3.42</v>
      </c>
      <c r="L806" s="94">
        <v>4.79</v>
      </c>
      <c r="M806" s="94">
        <v>5.33</v>
      </c>
      <c r="N806" s="97">
        <v>4.79</v>
      </c>
      <c r="O806" s="94">
        <v>68.09</v>
      </c>
      <c r="P806" s="94">
        <v>55.51</v>
      </c>
      <c r="Q806" s="94">
        <v>67.27</v>
      </c>
      <c r="R806" s="97">
        <v>75.61</v>
      </c>
    </row>
    <row r="807" spans="1:18" x14ac:dyDescent="0.2">
      <c r="A807" s="94"/>
      <c r="B807" s="94" t="s">
        <v>230</v>
      </c>
      <c r="C807" s="94">
        <v>1.91</v>
      </c>
      <c r="D807" s="97">
        <v>1.23</v>
      </c>
      <c r="E807" s="97">
        <v>1.37</v>
      </c>
      <c r="F807" s="97">
        <v>1.23</v>
      </c>
      <c r="G807" s="94">
        <v>27.76</v>
      </c>
      <c r="H807" s="97">
        <v>25.84</v>
      </c>
      <c r="I807" s="97">
        <v>28.85</v>
      </c>
      <c r="J807" s="97">
        <v>29.53</v>
      </c>
      <c r="K807" s="94">
        <v>5.0599999999999996</v>
      </c>
      <c r="L807" s="94">
        <v>3.97</v>
      </c>
      <c r="M807" s="94">
        <v>3.83</v>
      </c>
      <c r="N807" s="97">
        <v>3.42</v>
      </c>
      <c r="O807" s="94">
        <v>64.400000000000006</v>
      </c>
      <c r="P807" s="94">
        <v>62.89</v>
      </c>
      <c r="Q807" s="94">
        <v>67.540000000000006</v>
      </c>
      <c r="R807" s="97">
        <v>81.900000000000006</v>
      </c>
    </row>
    <row r="808" spans="1:18" x14ac:dyDescent="0.2">
      <c r="A808" s="94"/>
      <c r="B808" s="94" t="s">
        <v>231</v>
      </c>
      <c r="C808" s="94">
        <v>0.82</v>
      </c>
      <c r="D808" s="97">
        <v>1.37</v>
      </c>
      <c r="E808" s="97">
        <v>0.96</v>
      </c>
      <c r="F808" s="97">
        <v>1.78</v>
      </c>
      <c r="G808" s="94">
        <v>27.76</v>
      </c>
      <c r="H808" s="97">
        <v>21.33</v>
      </c>
      <c r="I808" s="97">
        <v>24.47</v>
      </c>
      <c r="J808" s="97">
        <v>29.26</v>
      </c>
      <c r="K808" s="94">
        <v>4.79</v>
      </c>
      <c r="L808" s="94">
        <v>5.2</v>
      </c>
      <c r="M808" s="94">
        <v>5.0599999999999996</v>
      </c>
      <c r="N808" s="97">
        <v>4.24</v>
      </c>
      <c r="O808" s="94">
        <v>72.459999999999994</v>
      </c>
      <c r="P808" s="94">
        <v>55.1</v>
      </c>
      <c r="Q808" s="94">
        <v>57.97</v>
      </c>
      <c r="R808" s="97">
        <v>82.99</v>
      </c>
    </row>
    <row r="809" spans="1:18" x14ac:dyDescent="0.2">
      <c r="A809" s="94"/>
      <c r="B809" s="94" t="s">
        <v>232</v>
      </c>
      <c r="C809" s="94">
        <v>1.23</v>
      </c>
      <c r="D809" s="97">
        <v>1.78</v>
      </c>
      <c r="E809" s="97">
        <v>1.78</v>
      </c>
      <c r="F809" s="97">
        <v>1.0900000000000001</v>
      </c>
      <c r="G809" s="94">
        <v>28.17</v>
      </c>
      <c r="H809" s="97">
        <v>27.62</v>
      </c>
      <c r="I809" s="97">
        <v>28.03</v>
      </c>
      <c r="J809" s="97">
        <v>30.49</v>
      </c>
      <c r="K809" s="94">
        <v>3.69</v>
      </c>
      <c r="L809" s="94">
        <v>5.0599999999999996</v>
      </c>
      <c r="M809" s="94">
        <v>5.74</v>
      </c>
      <c r="N809" s="97">
        <v>4.0999999999999996</v>
      </c>
      <c r="O809" s="94">
        <v>66.180000000000007</v>
      </c>
      <c r="P809" s="94">
        <v>53.05</v>
      </c>
      <c r="Q809" s="94">
        <v>65.900000000000006</v>
      </c>
      <c r="R809" s="97">
        <v>63.17</v>
      </c>
    </row>
    <row r="810" spans="1:18" x14ac:dyDescent="0.2">
      <c r="A810" s="94"/>
      <c r="B810" s="94" t="s">
        <v>233</v>
      </c>
      <c r="C810" s="94">
        <v>0.82</v>
      </c>
      <c r="D810" s="97">
        <v>3.28</v>
      </c>
      <c r="E810" s="97">
        <v>0.96</v>
      </c>
      <c r="F810" s="97">
        <v>2.3199999999999998</v>
      </c>
      <c r="G810" s="94">
        <v>26.66</v>
      </c>
      <c r="H810" s="97">
        <v>29.53</v>
      </c>
      <c r="I810" s="97">
        <v>28.99</v>
      </c>
      <c r="J810" s="97">
        <v>35</v>
      </c>
      <c r="K810" s="94">
        <v>4.24</v>
      </c>
      <c r="L810" s="94">
        <v>4.79</v>
      </c>
      <c r="M810" s="94">
        <v>3.42</v>
      </c>
      <c r="N810" s="97">
        <v>3.42</v>
      </c>
      <c r="O810" s="94">
        <v>69.459999999999994</v>
      </c>
      <c r="P810" s="94">
        <v>63.99</v>
      </c>
      <c r="Q810" s="94">
        <v>60.43</v>
      </c>
      <c r="R810" s="97">
        <v>76.430000000000007</v>
      </c>
    </row>
    <row r="811" spans="1:18" x14ac:dyDescent="0.2">
      <c r="A811" s="94"/>
      <c r="B811" s="94" t="s">
        <v>234</v>
      </c>
      <c r="C811" s="94">
        <v>0.82</v>
      </c>
      <c r="D811" s="97">
        <v>1.23</v>
      </c>
      <c r="E811" s="97">
        <v>1.91</v>
      </c>
      <c r="F811" s="97">
        <v>1.64</v>
      </c>
      <c r="G811" s="94">
        <v>32.81</v>
      </c>
      <c r="H811" s="97">
        <v>28.85</v>
      </c>
      <c r="I811" s="97">
        <v>26.25</v>
      </c>
      <c r="J811" s="97">
        <v>33.909999999999997</v>
      </c>
      <c r="K811" s="94">
        <v>4.51</v>
      </c>
      <c r="L811" s="94">
        <v>4.92</v>
      </c>
      <c r="M811" s="94">
        <v>3.01</v>
      </c>
      <c r="N811" s="97">
        <v>4.0999999999999996</v>
      </c>
      <c r="O811" s="94">
        <v>58.11</v>
      </c>
      <c r="P811" s="94">
        <v>59.75</v>
      </c>
      <c r="Q811" s="94">
        <v>72.459999999999994</v>
      </c>
      <c r="R811" s="97">
        <v>76.02</v>
      </c>
    </row>
    <row r="812" spans="1:18" x14ac:dyDescent="0.2">
      <c r="A812" s="94"/>
      <c r="B812" s="94" t="s">
        <v>235</v>
      </c>
      <c r="C812" s="94">
        <v>1.5</v>
      </c>
      <c r="D812" s="97">
        <v>1.91</v>
      </c>
      <c r="E812" s="97">
        <v>1.23</v>
      </c>
      <c r="F812" s="97"/>
      <c r="G812" s="94">
        <v>30.9</v>
      </c>
      <c r="H812" s="97">
        <v>31.31</v>
      </c>
      <c r="I812" s="97">
        <v>31.45</v>
      </c>
      <c r="J812" s="97"/>
      <c r="K812" s="94">
        <v>4.0999999999999996</v>
      </c>
      <c r="L812" s="94">
        <v>4.38</v>
      </c>
      <c r="M812" s="94">
        <v>3.83</v>
      </c>
      <c r="N812" s="97"/>
      <c r="O812" s="94">
        <v>59.34</v>
      </c>
      <c r="P812" s="94">
        <v>58.52</v>
      </c>
      <c r="Q812" s="94">
        <v>70.959999999999994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673742</v>
      </c>
      <c r="D818" s="101">
        <v>176251</v>
      </c>
      <c r="E818" s="101">
        <v>453143</v>
      </c>
      <c r="F818" s="101">
        <v>245067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700841</v>
      </c>
      <c r="D819" s="101">
        <v>174990</v>
      </c>
      <c r="E819" s="101">
        <v>491134</v>
      </c>
      <c r="F819" s="101">
        <v>245824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695352</v>
      </c>
      <c r="D820" s="101">
        <v>173428</v>
      </c>
      <c r="E820" s="101">
        <v>489094</v>
      </c>
      <c r="F820" s="101">
        <v>238250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694972</v>
      </c>
      <c r="D821" s="101">
        <v>173262</v>
      </c>
      <c r="E821" s="101">
        <v>488957</v>
      </c>
      <c r="F821" s="101">
        <v>239426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692955</v>
      </c>
      <c r="D822" s="101">
        <v>172691</v>
      </c>
      <c r="E822" s="101">
        <v>487785</v>
      </c>
      <c r="F822" s="101">
        <v>240142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684016</v>
      </c>
      <c r="D823" s="101">
        <v>173233</v>
      </c>
      <c r="E823" s="101">
        <v>481573</v>
      </c>
      <c r="F823" s="101">
        <v>242186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653918</v>
      </c>
      <c r="D824" s="101">
        <v>170437</v>
      </c>
      <c r="E824" s="101">
        <v>457461</v>
      </c>
      <c r="F824" s="101">
        <v>239470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656651</v>
      </c>
      <c r="D825" s="101">
        <v>171708</v>
      </c>
      <c r="E825" s="101">
        <v>458850</v>
      </c>
      <c r="F825" s="101">
        <v>242224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654689</v>
      </c>
      <c r="D826" s="101">
        <v>170555</v>
      </c>
      <c r="E826" s="101">
        <v>456329</v>
      </c>
      <c r="F826" s="101">
        <v>242554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637629</v>
      </c>
      <c r="D827" s="101">
        <v>171695</v>
      </c>
      <c r="E827" s="101">
        <v>436524</v>
      </c>
      <c r="F827" s="101">
        <v>243541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638255</v>
      </c>
      <c r="D828" s="101">
        <v>170502</v>
      </c>
      <c r="E828" s="101">
        <v>438192</v>
      </c>
      <c r="F828" s="101">
        <v>245445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637574</v>
      </c>
      <c r="D829" s="101">
        <v>171945</v>
      </c>
      <c r="E829" s="101">
        <v>437269</v>
      </c>
      <c r="F829" s="101">
        <v>246093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638995</v>
      </c>
      <c r="D830" s="101">
        <v>171370</v>
      </c>
      <c r="E830" s="101">
        <v>438343</v>
      </c>
      <c r="F830" s="101">
        <v>248212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1391135</v>
      </c>
      <c r="D836" s="101">
        <v>382581</v>
      </c>
      <c r="E836" s="101">
        <v>568354</v>
      </c>
      <c r="F836" s="101">
        <v>371951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1456393</v>
      </c>
      <c r="D837" s="101">
        <v>382122</v>
      </c>
      <c r="E837" s="101">
        <v>632554</v>
      </c>
      <c r="F837" s="101">
        <v>374071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1437330</v>
      </c>
      <c r="D838" s="101">
        <v>384914</v>
      </c>
      <c r="E838" s="101">
        <v>628815</v>
      </c>
      <c r="F838" s="101">
        <v>355933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1454670</v>
      </c>
      <c r="D839" s="101">
        <v>398777</v>
      </c>
      <c r="E839" s="101">
        <v>628353</v>
      </c>
      <c r="F839" s="101">
        <v>359618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1463637</v>
      </c>
      <c r="D840" s="101">
        <v>406217</v>
      </c>
      <c r="E840" s="101">
        <v>626894</v>
      </c>
      <c r="F840" s="101">
        <v>362527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1479972</v>
      </c>
      <c r="D841" s="101">
        <v>421851</v>
      </c>
      <c r="E841" s="101">
        <v>622402</v>
      </c>
      <c r="F841" s="101">
        <v>369247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1479678</v>
      </c>
      <c r="D842" s="101">
        <v>427339</v>
      </c>
      <c r="E842" s="101">
        <v>618728</v>
      </c>
      <c r="F842" s="101">
        <v>368186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1501080</v>
      </c>
      <c r="D843" s="101">
        <v>433920</v>
      </c>
      <c r="E843" s="101">
        <v>626069</v>
      </c>
      <c r="F843" s="101">
        <v>375301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1501756</v>
      </c>
      <c r="D844" s="101">
        <v>437594</v>
      </c>
      <c r="E844" s="101">
        <v>621075</v>
      </c>
      <c r="F844" s="101">
        <v>376894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1479644</v>
      </c>
      <c r="D845" s="101">
        <v>444667</v>
      </c>
      <c r="E845" s="101">
        <v>589496</v>
      </c>
      <c r="F845" s="101">
        <v>378762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1467475</v>
      </c>
      <c r="D846" s="101">
        <v>429522</v>
      </c>
      <c r="E846" s="101">
        <v>592907</v>
      </c>
      <c r="F846" s="101">
        <v>379570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1474516</v>
      </c>
      <c r="D847" s="101">
        <v>435941</v>
      </c>
      <c r="E847" s="101">
        <v>592504</v>
      </c>
      <c r="F847" s="101">
        <v>381610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1464411</v>
      </c>
      <c r="D848" s="101">
        <v>418609</v>
      </c>
      <c r="E848" s="101">
        <v>595369</v>
      </c>
      <c r="F848" s="101">
        <v>386268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28264994885</v>
      </c>
      <c r="D854" s="102">
        <v>6044339392</v>
      </c>
      <c r="E854" s="102">
        <v>1015779534</v>
      </c>
      <c r="F854" s="102">
        <v>2075216648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28932614793</v>
      </c>
      <c r="D855" s="102">
        <v>5999828723</v>
      </c>
      <c r="E855" s="102">
        <v>998801973</v>
      </c>
      <c r="F855" s="102">
        <v>2244478533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28704392237</v>
      </c>
      <c r="D856" s="102">
        <v>6003410743</v>
      </c>
      <c r="E856" s="102">
        <v>938013512</v>
      </c>
      <c r="F856" s="102">
        <v>2162888699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29123414564</v>
      </c>
      <c r="D857" s="102">
        <v>6003229572</v>
      </c>
      <c r="E857" s="102">
        <v>979549870</v>
      </c>
      <c r="F857" s="102">
        <v>2098747774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29169818296</v>
      </c>
      <c r="D858" s="102">
        <v>6041525973</v>
      </c>
      <c r="E858" s="102">
        <v>960742411</v>
      </c>
      <c r="F858" s="102">
        <v>2084660813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29315084781</v>
      </c>
      <c r="D859" s="102">
        <v>6157612182</v>
      </c>
      <c r="E859" s="102">
        <v>941773762</v>
      </c>
      <c r="F859" s="102">
        <v>2118007286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28794962054</v>
      </c>
      <c r="D860" s="102">
        <v>6044869582</v>
      </c>
      <c r="E860" s="102">
        <v>930950286</v>
      </c>
      <c r="F860" s="102">
        <v>2046024601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29085018783</v>
      </c>
      <c r="D861" s="102">
        <v>6241522791</v>
      </c>
      <c r="E861" s="102">
        <v>937465769</v>
      </c>
      <c r="F861" s="102">
        <v>2151162983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29148862641</v>
      </c>
      <c r="D862" s="102">
        <v>6296853480</v>
      </c>
      <c r="E862" s="102">
        <v>893059153</v>
      </c>
      <c r="F862" s="102">
        <v>2164575260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29060239058</v>
      </c>
      <c r="D863" s="102">
        <v>6273702241</v>
      </c>
      <c r="E863" s="102">
        <v>876920442</v>
      </c>
      <c r="F863" s="102">
        <v>2147176693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28929292847</v>
      </c>
      <c r="D864" s="102">
        <v>6054810779</v>
      </c>
      <c r="E864" s="102">
        <v>887978688</v>
      </c>
      <c r="F864" s="102">
        <v>2179531204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29028308728</v>
      </c>
      <c r="D865" s="102">
        <v>5984088203</v>
      </c>
      <c r="E865" s="102">
        <v>1032410158</v>
      </c>
      <c r="F865" s="102">
        <v>2179829888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29287472961</v>
      </c>
      <c r="D866" s="102">
        <v>6110742222</v>
      </c>
      <c r="E866" s="102">
        <v>1139988744</v>
      </c>
      <c r="F866" s="102">
        <v>2202954226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20318</v>
      </c>
      <c r="D872" s="102">
        <v>15799</v>
      </c>
      <c r="E872" s="102">
        <v>1787</v>
      </c>
      <c r="F872" s="102">
        <v>5579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19866</v>
      </c>
      <c r="D873" s="102">
        <v>15701</v>
      </c>
      <c r="E873" s="102">
        <v>1579</v>
      </c>
      <c r="F873" s="102">
        <v>6000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19971</v>
      </c>
      <c r="D874" s="102">
        <v>15597</v>
      </c>
      <c r="E874" s="102">
        <v>1492</v>
      </c>
      <c r="F874" s="102">
        <v>6077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20021</v>
      </c>
      <c r="D875" s="102">
        <v>15054</v>
      </c>
      <c r="E875" s="102">
        <v>1559</v>
      </c>
      <c r="F875" s="102">
        <v>5836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19930</v>
      </c>
      <c r="D876" s="102">
        <v>14873</v>
      </c>
      <c r="E876" s="102">
        <v>1533</v>
      </c>
      <c r="F876" s="102">
        <v>5750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19808</v>
      </c>
      <c r="D877" s="102">
        <v>14597</v>
      </c>
      <c r="E877" s="102">
        <v>1513</v>
      </c>
      <c r="F877" s="102">
        <v>5736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19460</v>
      </c>
      <c r="D878" s="102">
        <v>14145</v>
      </c>
      <c r="E878" s="102">
        <v>1505</v>
      </c>
      <c r="F878" s="102">
        <v>5557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19376</v>
      </c>
      <c r="D879" s="102">
        <v>14384</v>
      </c>
      <c r="E879" s="102">
        <v>1497</v>
      </c>
      <c r="F879" s="102">
        <v>5732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19410</v>
      </c>
      <c r="D880" s="102">
        <v>14390</v>
      </c>
      <c r="E880" s="102">
        <v>1438</v>
      </c>
      <c r="F880" s="102">
        <v>5743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19640</v>
      </c>
      <c r="D881" s="102">
        <v>14109</v>
      </c>
      <c r="E881" s="102">
        <v>1488</v>
      </c>
      <c r="F881" s="102">
        <v>5669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19714</v>
      </c>
      <c r="D882" s="102">
        <v>14097</v>
      </c>
      <c r="E882" s="102">
        <v>1498</v>
      </c>
      <c r="F882" s="102">
        <v>5742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19687</v>
      </c>
      <c r="D883" s="102">
        <v>13727</v>
      </c>
      <c r="E883" s="102">
        <v>1742</v>
      </c>
      <c r="F883" s="102">
        <v>5712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19999</v>
      </c>
      <c r="D884" s="102">
        <v>14598</v>
      </c>
      <c r="E884" s="102">
        <v>1915</v>
      </c>
      <c r="F884" s="102">
        <v>5703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1.4500000000000001E-2</v>
      </c>
      <c r="D890" s="103">
        <v>5.5999999999999999E-3</v>
      </c>
      <c r="E890" s="103">
        <v>6.8999999999999999E-3</v>
      </c>
      <c r="F890" s="103">
        <v>5.7000000000000002E-3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1.46E-2</v>
      </c>
      <c r="D891" s="103">
        <v>5.4999999999999997E-3</v>
      </c>
      <c r="E891" s="103">
        <v>7.3000000000000001E-3</v>
      </c>
      <c r="F891" s="103">
        <v>5.7000000000000002E-3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1.41E-2</v>
      </c>
      <c r="D892" s="103">
        <v>5.4000000000000003E-3</v>
      </c>
      <c r="E892" s="103">
        <v>6.4999999999999997E-3</v>
      </c>
      <c r="F892" s="103">
        <v>5.5999999999999999E-3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1.3100000000000001E-2</v>
      </c>
      <c r="D893" s="103">
        <v>5.4999999999999997E-3</v>
      </c>
      <c r="E893" s="103">
        <v>5.1999999999999998E-3</v>
      </c>
      <c r="F893" s="103">
        <v>5.8999999999999999E-3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1.24E-2</v>
      </c>
      <c r="D894" s="103">
        <v>5.5999999999999999E-3</v>
      </c>
      <c r="E894" s="103">
        <v>3.5000000000000001E-3</v>
      </c>
      <c r="F894" s="103">
        <v>6.1000000000000004E-3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1.47E-2</v>
      </c>
      <c r="D895" s="103">
        <v>6.1999999999999998E-3</v>
      </c>
      <c r="E895" s="103">
        <v>5.4999999999999997E-3</v>
      </c>
      <c r="F895" s="103">
        <v>6.7999999999999996E-3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1.8599999999999998E-2</v>
      </c>
      <c r="D896" s="103">
        <v>5.4999999999999997E-3</v>
      </c>
      <c r="E896" s="103">
        <v>1.15E-2</v>
      </c>
      <c r="F896" s="103">
        <v>6.4000000000000003E-3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1.35E-2</v>
      </c>
      <c r="D897" s="103">
        <v>5.5999999999999999E-3</v>
      </c>
      <c r="E897" s="103">
        <v>5.1999999999999998E-3</v>
      </c>
      <c r="F897" s="103">
        <v>6.3E-3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1.34E-2</v>
      </c>
      <c r="D898" s="103">
        <v>5.5999999999999999E-3</v>
      </c>
      <c r="E898" s="103">
        <v>5.4000000000000003E-3</v>
      </c>
      <c r="F898" s="103">
        <v>6.0000000000000001E-3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1.4500000000000001E-2</v>
      </c>
      <c r="D899" s="103">
        <v>5.7999999999999996E-3</v>
      </c>
      <c r="E899" s="103">
        <v>6.1999999999999998E-3</v>
      </c>
      <c r="F899" s="103">
        <v>6.6E-3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1.61E-2</v>
      </c>
      <c r="D900" s="103">
        <v>6.0000000000000001E-3</v>
      </c>
      <c r="E900" s="103">
        <v>8.2000000000000007E-3</v>
      </c>
      <c r="F900" s="103">
        <v>6.6E-3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1.2E-2</v>
      </c>
      <c r="D901" s="103">
        <v>6.0000000000000001E-3</v>
      </c>
      <c r="E901" s="103">
        <v>3.3999999999999998E-3</v>
      </c>
      <c r="F901" s="103">
        <v>6.7000000000000002E-3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1.4E-2</v>
      </c>
      <c r="D902" s="103">
        <v>6.0000000000000001E-3</v>
      </c>
      <c r="E902" s="103">
        <v>5.1000000000000004E-3</v>
      </c>
      <c r="F902" s="103">
        <v>7.3000000000000001E-3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6.4999999999999997E-3</v>
      </c>
      <c r="D908" s="103">
        <v>4.5999999999999999E-3</v>
      </c>
      <c r="E908" s="103">
        <v>2.3999999999999998E-3</v>
      </c>
      <c r="F908" s="103">
        <v>2.5999999999999999E-3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6.4000000000000003E-3</v>
      </c>
      <c r="D909" s="103">
        <v>4.5999999999999999E-3</v>
      </c>
      <c r="E909" s="103">
        <v>1.6999999999999999E-3</v>
      </c>
      <c r="F909" s="103">
        <v>2.5999999999999999E-3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6.1000000000000004E-3</v>
      </c>
      <c r="D910" s="103">
        <v>4.4000000000000003E-3</v>
      </c>
      <c r="E910" s="103">
        <v>1.1000000000000001E-3</v>
      </c>
      <c r="F910" s="103">
        <v>2.5000000000000001E-3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6.7999999999999996E-3</v>
      </c>
      <c r="D911" s="103">
        <v>4.4999999999999997E-3</v>
      </c>
      <c r="E911" s="103">
        <v>1.8E-3</v>
      </c>
      <c r="F911" s="103">
        <v>2.3E-3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5.8999999999999999E-3</v>
      </c>
      <c r="D912" s="103">
        <v>4.4000000000000003E-3</v>
      </c>
      <c r="E912" s="103">
        <v>8.9999999999999998E-4</v>
      </c>
      <c r="F912" s="103">
        <v>2.3999999999999998E-3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6.1999999999999998E-3</v>
      </c>
      <c r="D913" s="103">
        <v>4.5999999999999999E-3</v>
      </c>
      <c r="E913" s="103">
        <v>8.9999999999999998E-4</v>
      </c>
      <c r="F913" s="103">
        <v>2.5000000000000001E-3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6.7999999999999996E-3</v>
      </c>
      <c r="D914" s="103">
        <v>5.0000000000000001E-3</v>
      </c>
      <c r="E914" s="103">
        <v>1E-3</v>
      </c>
      <c r="F914" s="103">
        <v>3.0000000000000001E-3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6.3E-3</v>
      </c>
      <c r="D915" s="103">
        <v>4.7000000000000002E-3</v>
      </c>
      <c r="E915" s="103">
        <v>8.9999999999999998E-4</v>
      </c>
      <c r="F915" s="103">
        <v>2.8999999999999998E-3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6.6E-3</v>
      </c>
      <c r="D916" s="103">
        <v>5.0000000000000001E-3</v>
      </c>
      <c r="E916" s="103">
        <v>8.9999999999999998E-4</v>
      </c>
      <c r="F916" s="103">
        <v>3.0000000000000001E-3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6.4000000000000003E-3</v>
      </c>
      <c r="D917" s="103">
        <v>5.1000000000000004E-3</v>
      </c>
      <c r="E917" s="103">
        <v>8.0000000000000004E-4</v>
      </c>
      <c r="F917" s="103">
        <v>2.5999999999999999E-3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6.7999999999999996E-3</v>
      </c>
      <c r="D918" s="103">
        <v>5.1999999999999998E-3</v>
      </c>
      <c r="E918" s="103">
        <v>8.9999999999999998E-4</v>
      </c>
      <c r="F918" s="103">
        <v>3.2000000000000002E-3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7.1000000000000004E-3</v>
      </c>
      <c r="D919" s="103">
        <v>5.3E-3</v>
      </c>
      <c r="E919" s="103">
        <v>8.9999999999999998E-4</v>
      </c>
      <c r="F919" s="103">
        <v>3.7000000000000002E-3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8.2000000000000007E-3</v>
      </c>
      <c r="D920" s="103">
        <v>6.3E-3</v>
      </c>
      <c r="E920" s="103">
        <v>2.5999999999999999E-3</v>
      </c>
      <c r="F920" s="103">
        <v>3.3999999999999998E-3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5.7999999999999996E-3</v>
      </c>
      <c r="D926" s="103">
        <v>4.3E-3</v>
      </c>
      <c r="E926" s="103">
        <v>1.6999999999999999E-3</v>
      </c>
      <c r="F926" s="103">
        <v>1.9E-3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6.0000000000000001E-3</v>
      </c>
      <c r="D927" s="103">
        <v>4.4000000000000003E-3</v>
      </c>
      <c r="E927" s="103">
        <v>2.7000000000000001E-3</v>
      </c>
      <c r="F927" s="103">
        <v>1.9E-3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5.8999999999999999E-3</v>
      </c>
      <c r="D928" s="103">
        <v>4.4000000000000003E-3</v>
      </c>
      <c r="E928" s="103">
        <v>1.8E-3</v>
      </c>
      <c r="F928" s="103">
        <v>1.9E-3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5.5999999999999999E-3</v>
      </c>
      <c r="D929" s="103">
        <v>4.3E-3</v>
      </c>
      <c r="E929" s="103">
        <v>1.6000000000000001E-3</v>
      </c>
      <c r="F929" s="103">
        <v>1.8E-3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6.4000000000000003E-3</v>
      </c>
      <c r="D930" s="103">
        <v>4.3E-3</v>
      </c>
      <c r="E930" s="103">
        <v>2.3E-3</v>
      </c>
      <c r="F930" s="103">
        <v>1.9E-3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5.4999999999999997E-3</v>
      </c>
      <c r="D931" s="103">
        <v>4.1999999999999997E-3</v>
      </c>
      <c r="E931" s="103">
        <v>1.5E-3</v>
      </c>
      <c r="F931" s="103">
        <v>2E-3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5.7000000000000002E-3</v>
      </c>
      <c r="D932" s="103">
        <v>4.1999999999999997E-3</v>
      </c>
      <c r="E932" s="103">
        <v>1.5E-3</v>
      </c>
      <c r="F932" s="103">
        <v>2.2000000000000001E-3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6.0000000000000001E-3</v>
      </c>
      <c r="D933" s="103">
        <v>4.4999999999999997E-3</v>
      </c>
      <c r="E933" s="103">
        <v>1.4E-3</v>
      </c>
      <c r="F933" s="103">
        <v>2.5999999999999999E-3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5.7000000000000002E-3</v>
      </c>
      <c r="D934" s="103">
        <v>4.4999999999999997E-3</v>
      </c>
      <c r="E934" s="103">
        <v>1.1999999999999999E-3</v>
      </c>
      <c r="F934" s="103">
        <v>2.3999999999999998E-3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5.7999999999999996E-3</v>
      </c>
      <c r="D935" s="103">
        <v>4.4999999999999997E-3</v>
      </c>
      <c r="E935" s="103">
        <v>1.1999999999999999E-3</v>
      </c>
      <c r="F935" s="103">
        <v>2.5000000000000001E-3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6.3E-3</v>
      </c>
      <c r="D936" s="103">
        <v>4.5999999999999999E-3</v>
      </c>
      <c r="E936" s="103">
        <v>1.8E-3</v>
      </c>
      <c r="F936" s="103">
        <v>2.5000000000000001E-3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6.3E-3</v>
      </c>
      <c r="D937" s="103">
        <v>4.4999999999999997E-3</v>
      </c>
      <c r="E937" s="103">
        <v>1.9E-3</v>
      </c>
      <c r="F937" s="103">
        <v>2.8999999999999998E-3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6.6E-3</v>
      </c>
      <c r="D938" s="103">
        <v>4.5999999999999999E-3</v>
      </c>
      <c r="E938" s="103">
        <v>1.9E-3</v>
      </c>
      <c r="F938" s="103">
        <v>3.2000000000000002E-3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4.4000000000000003E-3</v>
      </c>
      <c r="D944" s="103">
        <v>3.5000000000000001E-3</v>
      </c>
      <c r="E944" s="103">
        <v>1E-3</v>
      </c>
      <c r="F944" s="103">
        <v>1.5E-3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4.4000000000000003E-3</v>
      </c>
      <c r="D945" s="103">
        <v>3.5000000000000001E-3</v>
      </c>
      <c r="E945" s="103">
        <v>8.9999999999999998E-4</v>
      </c>
      <c r="F945" s="103">
        <v>1.6000000000000001E-3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4.7000000000000002E-3</v>
      </c>
      <c r="D946" s="103">
        <v>3.5999999999999999E-3</v>
      </c>
      <c r="E946" s="103">
        <v>2.3999999999999998E-3</v>
      </c>
      <c r="F946" s="103">
        <v>1.5E-3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4.4000000000000003E-3</v>
      </c>
      <c r="D947" s="103">
        <v>3.5999999999999999E-3</v>
      </c>
      <c r="E947" s="103">
        <v>8.0000000000000004E-4</v>
      </c>
      <c r="F947" s="103">
        <v>1.6000000000000001E-3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4.1999999999999997E-3</v>
      </c>
      <c r="D948" s="103">
        <v>3.3999999999999998E-3</v>
      </c>
      <c r="E948" s="103">
        <v>8.0000000000000004E-4</v>
      </c>
      <c r="F948" s="103">
        <v>1.5E-3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4.7999999999999996E-3</v>
      </c>
      <c r="D949" s="103">
        <v>3.3E-3</v>
      </c>
      <c r="E949" s="103">
        <v>1.4E-3</v>
      </c>
      <c r="F949" s="103">
        <v>1.6000000000000001E-3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4.0000000000000001E-3</v>
      </c>
      <c r="D950" s="103">
        <v>3.3E-3</v>
      </c>
      <c r="E950" s="103">
        <v>5.9999999999999995E-4</v>
      </c>
      <c r="F950" s="103">
        <v>1.5E-3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4.7000000000000002E-3</v>
      </c>
      <c r="D951" s="103">
        <v>4.1000000000000003E-3</v>
      </c>
      <c r="E951" s="103">
        <v>6.9999999999999999E-4</v>
      </c>
      <c r="F951" s="103">
        <v>1.6999999999999999E-3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5.1999999999999998E-3</v>
      </c>
      <c r="D952" s="103">
        <v>4.4000000000000003E-3</v>
      </c>
      <c r="E952" s="103">
        <v>6.9999999999999999E-4</v>
      </c>
      <c r="F952" s="103">
        <v>2.0999999999999999E-3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4.7999999999999996E-3</v>
      </c>
      <c r="D953" s="103">
        <v>4.1000000000000003E-3</v>
      </c>
      <c r="E953" s="103">
        <v>5.9999999999999995E-4</v>
      </c>
      <c r="F953" s="103">
        <v>1.9E-3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5.1000000000000004E-3</v>
      </c>
      <c r="D954" s="103">
        <v>4.3E-3</v>
      </c>
      <c r="E954" s="103">
        <v>6.9999999999999999E-4</v>
      </c>
      <c r="F954" s="103">
        <v>1.9E-3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4.7999999999999996E-3</v>
      </c>
      <c r="D955" s="103">
        <v>4.0000000000000001E-3</v>
      </c>
      <c r="E955" s="103">
        <v>8.0000000000000004E-4</v>
      </c>
      <c r="F955" s="103">
        <v>2E-3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4.7999999999999996E-3</v>
      </c>
      <c r="D956" s="103">
        <v>4.0000000000000001E-3</v>
      </c>
      <c r="E956" s="103">
        <v>6.9999999999999999E-4</v>
      </c>
      <c r="F956" s="103">
        <v>2.0999999999999999E-3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0.24399999999999999</v>
      </c>
      <c r="D962" s="103">
        <v>0.1474</v>
      </c>
      <c r="E962" s="103">
        <v>7.2700000000000001E-2</v>
      </c>
      <c r="F962" s="103">
        <v>9.1700000000000004E-2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0.23830000000000001</v>
      </c>
      <c r="D963" s="103">
        <v>0.1401</v>
      </c>
      <c r="E963" s="103">
        <v>7.3099999999999998E-2</v>
      </c>
      <c r="F963" s="103">
        <v>8.7900000000000006E-2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0.2301</v>
      </c>
      <c r="D964" s="103">
        <v>0.13750000000000001</v>
      </c>
      <c r="E964" s="103">
        <v>6.7799999999999999E-2</v>
      </c>
      <c r="F964" s="103">
        <v>8.2400000000000001E-2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0.2273</v>
      </c>
      <c r="D965" s="103">
        <v>0.1356</v>
      </c>
      <c r="E965" s="103">
        <v>6.8400000000000002E-2</v>
      </c>
      <c r="F965" s="103">
        <v>8.0299999999999996E-2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0.2253</v>
      </c>
      <c r="D966" s="103">
        <v>0.13519999999999999</v>
      </c>
      <c r="E966" s="103">
        <v>6.6799999999999998E-2</v>
      </c>
      <c r="F966" s="103">
        <v>7.9600000000000004E-2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0.22570000000000001</v>
      </c>
      <c r="D967" s="103">
        <v>0.1363</v>
      </c>
      <c r="E967" s="103">
        <v>6.6799999999999998E-2</v>
      </c>
      <c r="F967" s="103">
        <v>0.08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0.2205</v>
      </c>
      <c r="D968" s="103">
        <v>0.1336</v>
      </c>
      <c r="E968" s="103">
        <v>6.5199999999999994E-2</v>
      </c>
      <c r="F968" s="103">
        <v>7.7899999999999997E-2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0.2213</v>
      </c>
      <c r="D969" s="103">
        <v>0.13469999999999999</v>
      </c>
      <c r="E969" s="103">
        <v>6.4399999999999999E-2</v>
      </c>
      <c r="F969" s="103">
        <v>7.8200000000000006E-2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0.2172</v>
      </c>
      <c r="D970" s="103">
        <v>0.13200000000000001</v>
      </c>
      <c r="E970" s="103">
        <v>6.2E-2</v>
      </c>
      <c r="F970" s="103">
        <v>7.6700000000000004E-2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0.2152</v>
      </c>
      <c r="D971" s="103">
        <v>0.13439999999999999</v>
      </c>
      <c r="E971" s="103">
        <v>5.6300000000000003E-2</v>
      </c>
      <c r="F971" s="103">
        <v>7.6999999999999999E-2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0.21679999999999999</v>
      </c>
      <c r="D972" s="103">
        <v>0.1338</v>
      </c>
      <c r="E972" s="103">
        <v>5.9200000000000003E-2</v>
      </c>
      <c r="F972" s="103">
        <v>7.7200000000000005E-2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0.2177</v>
      </c>
      <c r="D973" s="103">
        <v>0.1366</v>
      </c>
      <c r="E973" s="103">
        <v>5.8400000000000001E-2</v>
      </c>
      <c r="F973" s="103">
        <v>7.6100000000000001E-2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0.219</v>
      </c>
      <c r="D974" s="103">
        <v>0.13769999999999999</v>
      </c>
      <c r="E974" s="103">
        <v>5.79E-2</v>
      </c>
      <c r="F974" s="103">
        <v>7.7700000000000005E-2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0.72480000000000011</v>
      </c>
      <c r="D980" s="103">
        <f t="shared" si="34"/>
        <v>0.83460000000000001</v>
      </c>
      <c r="E980" s="103">
        <f t="shared" si="34"/>
        <v>0.9153</v>
      </c>
      <c r="F980" s="103">
        <f t="shared" si="34"/>
        <v>0.89659999999999995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0.73030000000000017</v>
      </c>
      <c r="D981" s="103">
        <f t="shared" si="34"/>
        <v>0.84190000000000009</v>
      </c>
      <c r="E981" s="103">
        <f t="shared" si="34"/>
        <v>0.91429999999999989</v>
      </c>
      <c r="F981" s="103">
        <f t="shared" si="34"/>
        <v>0.90029999999999988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0.73909999999999998</v>
      </c>
      <c r="D982" s="103">
        <f t="shared" si="34"/>
        <v>0.84470000000000001</v>
      </c>
      <c r="E982" s="103">
        <f t="shared" si="34"/>
        <v>0.92040000000000011</v>
      </c>
      <c r="F982" s="103">
        <f t="shared" si="34"/>
        <v>0.90610000000000002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0.7427999999999999</v>
      </c>
      <c r="D983" s="103">
        <f t="shared" si="34"/>
        <v>0.84650000000000003</v>
      </c>
      <c r="E983" s="103">
        <f t="shared" si="34"/>
        <v>0.92219999999999991</v>
      </c>
      <c r="F983" s="103">
        <f t="shared" si="34"/>
        <v>0.90809999999999991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0.74580000000000002</v>
      </c>
      <c r="D984" s="103">
        <f t="shared" si="34"/>
        <v>0.84710000000000008</v>
      </c>
      <c r="E984" s="103">
        <f t="shared" si="34"/>
        <v>0.92570000000000008</v>
      </c>
      <c r="F984" s="103">
        <f t="shared" si="34"/>
        <v>0.90850000000000009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0.74309999999999998</v>
      </c>
      <c r="D985" s="103">
        <f t="shared" si="34"/>
        <v>0.84540000000000004</v>
      </c>
      <c r="E985" s="103">
        <f t="shared" si="34"/>
        <v>0.92390000000000017</v>
      </c>
      <c r="F985" s="103">
        <f t="shared" si="34"/>
        <v>0.90710000000000002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0.74439999999999995</v>
      </c>
      <c r="D986" s="103">
        <f t="shared" si="34"/>
        <v>0.84840000000000004</v>
      </c>
      <c r="E986" s="103">
        <f t="shared" si="34"/>
        <v>0.92020000000000002</v>
      </c>
      <c r="F986" s="103">
        <f t="shared" si="34"/>
        <v>0.90900000000000014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0.74819999999999998</v>
      </c>
      <c r="D987" s="103">
        <f t="shared" si="34"/>
        <v>0.84640000000000004</v>
      </c>
      <c r="E987" s="103">
        <f t="shared" si="34"/>
        <v>0.9274</v>
      </c>
      <c r="F987" s="103">
        <f t="shared" si="34"/>
        <v>0.90829999999999989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0.75190000000000001</v>
      </c>
      <c r="D988" s="103">
        <f t="shared" si="34"/>
        <v>0.84850000000000003</v>
      </c>
      <c r="E988" s="103">
        <f t="shared" si="34"/>
        <v>0.92979999999999996</v>
      </c>
      <c r="F988" s="103">
        <f t="shared" si="34"/>
        <v>0.90980000000000005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0.75330000000000008</v>
      </c>
      <c r="D989" s="103">
        <f t="shared" si="34"/>
        <v>0.84610000000000007</v>
      </c>
      <c r="E989" s="103">
        <f t="shared" si="34"/>
        <v>0.93489999999999995</v>
      </c>
      <c r="F989" s="103">
        <f t="shared" si="34"/>
        <v>0.90939999999999999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0.74890000000000001</v>
      </c>
      <c r="D990" s="103">
        <f t="shared" si="34"/>
        <v>0.84609999999999996</v>
      </c>
      <c r="E990" s="103">
        <f t="shared" si="34"/>
        <v>0.92919999999999991</v>
      </c>
      <c r="F990" s="103">
        <f t="shared" si="34"/>
        <v>0.90859999999999996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0.75209999999999999</v>
      </c>
      <c r="D991" s="103">
        <f t="shared" si="34"/>
        <v>0.84360000000000013</v>
      </c>
      <c r="E991" s="103">
        <f t="shared" si="34"/>
        <v>0.93459999999999999</v>
      </c>
      <c r="F991" s="103">
        <f t="shared" si="34"/>
        <v>0.90859999999999985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0.74739999999999995</v>
      </c>
      <c r="D992" s="103">
        <f t="shared" si="34"/>
        <v>0.84139999999999993</v>
      </c>
      <c r="E992" s="103">
        <f t="shared" si="34"/>
        <v>0.93179999999999996</v>
      </c>
      <c r="F992" s="103">
        <f t="shared" si="34"/>
        <v>0.90630000000000011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2022-12-22T20:21:20Z</dcterms:modified>
</cp:coreProperties>
</file>