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7" i="1"/>
  <c r="C115" i="1"/>
  <c r="D57" i="1"/>
  <c r="C57" i="1"/>
  <c r="D56" i="1"/>
  <c r="C56" i="1"/>
  <c r="D55" i="1"/>
  <c r="C55" i="1"/>
  <c r="D54" i="1"/>
  <c r="C54" i="1"/>
  <c r="B18" i="1"/>
  <c r="I95" i="1"/>
  <c r="I104" i="1"/>
  <c r="C113" i="1"/>
  <c r="I97" i="1"/>
  <c r="I105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B775" i="1"/>
  <c r="I145" i="1"/>
  <c r="H28" i="1"/>
  <c r="C773" i="1"/>
  <c r="D437" i="1"/>
  <c r="C772" i="1"/>
  <c r="D440" i="1"/>
  <c r="C779" i="1"/>
  <c r="I141" i="1"/>
  <c r="C774" i="1"/>
  <c r="C101" i="1"/>
  <c r="I96" i="1"/>
  <c r="D405" i="1"/>
  <c r="I390" i="1" l="1"/>
  <c r="I389" i="1"/>
  <c r="I393" i="1"/>
  <c r="I401" i="1"/>
  <c r="I396" i="1"/>
  <c r="I394" i="1"/>
  <c r="I400" i="1"/>
  <c r="I392" i="1"/>
  <c r="I399" i="1"/>
  <c r="I395" i="1"/>
  <c r="I391" i="1"/>
  <c r="G403" i="1"/>
  <c r="E403" i="1"/>
  <c r="C403" i="1"/>
  <c r="H259" i="1"/>
  <c r="I138" i="1"/>
  <c r="I136" i="1"/>
  <c r="C137" i="1"/>
  <c r="C135" i="1" s="1"/>
  <c r="H21" i="1"/>
  <c r="H20" i="1"/>
  <c r="H19" i="1"/>
  <c r="H16" i="1"/>
  <c r="H22" i="1"/>
  <c r="H18" i="1"/>
  <c r="H17" i="1"/>
  <c r="I101" i="1"/>
  <c r="C102" i="1"/>
  <c r="I98" i="1"/>
  <c r="I100" i="1"/>
  <c r="C103" i="1"/>
  <c r="I102" i="1"/>
  <c r="I109" i="1"/>
  <c r="I103" i="1"/>
  <c r="C100" i="1"/>
  <c r="I108" i="1"/>
  <c r="I99" i="1"/>
  <c r="I403" i="1" l="1"/>
  <c r="I135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<sst xmlns="http://schemas.openxmlformats.org/spreadsheetml/2006/main" count="692" uniqueCount="532">
  <si>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</si>
  <si>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</si>
  <si>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</si>
  <si>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</si>
  <si>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</si>
  <si>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</si>
  <si>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</si>
  <si>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</si>
  <si>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</si>
  <si>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</si>
  <si>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</si>
  <si>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</si>
  <si>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</si>
  <si>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</si>
  <si>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</si>
  <si>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</si>
  <si>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</si>
  <si>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</si>
  <si>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</si>
  <si>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</si>
  <si>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</si>
  <si>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</si>
  <si>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</si>
  <si>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</si>
  <si>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</si>
  <si>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</si>
  <si>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</si>
  <si>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</si>
  <si>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</si>
  <si>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</si>
  <si>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</si>
  <si>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</si>
  <si>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</si>
  <si>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</si>
  <si>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</si>
  <si>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</si>
  <si>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</si>
  <si>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</si>
  <si>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</si>
  <si>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</si>
  <si>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</si>
  <si>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</si>
  <si>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</si>
  <si>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</si>
  <si>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</si>
  <si>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</si>
  <si>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</si>
  <si>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</si>
  <si>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</si>
  <si>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</si>
  <si>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</si>
  <si>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</si>
  <si>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</si>
  <si>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</si>
  <si>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</si>
  <si>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</si>
  <si>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</si>
  <si>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</si>
  <si>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</si>
  <si>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</si>
  <si>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</si>
  <si>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</si>
  <si>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</si>
  <si>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</si>
  <si>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</si>
  <si>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</si>
  <si>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</si>
  <si>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</si>
  <si>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</si>
  <si>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</si>
  <si>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</si>
  <si>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</si>
  <si>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</si>
  <si>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</si>
  <si>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</si>
  <si>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</si>
  <si>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</si>
  <si>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</si>
  <si>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</si>
  <si>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</si>
  <si>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</si>
  <si>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</si>
  <si>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</si>
  <si>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</si>
  <si>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</si>
  <si>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</si>
  <si>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</si>
  <si>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</si>
  <si>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</si>
  <si>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</si>
  <si>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</si>
  <si>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</si>
  <si>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</si>
  <si>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</si>
  <si>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</si>
  <si>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</si>
  <si>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</si>
  <si>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</si>
  <si>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</si>
  <si>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</si>
  <si>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</si>
  <si>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</si>
  <si>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</si>
  <si>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</si>
  <si>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</si>
  <si>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</si>
  <si>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</si>
  <si>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</si>
  <si>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</si>
  <si>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</si>
  <si>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</si>
  <si>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</si>
  <si>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</si>
  <si>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</si>
  <si>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</si>
  <si>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</si>
  <si>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</si>
  <si>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</si>
  <si>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</si>
  <si>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</si>
  <si>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</si>
  <si>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</si>
  <si>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</si>
  <si>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</si>
  <si>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</si>
  <si>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</si>
  <si>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</si>
  <si>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</si>
  <si>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</si>
  <si>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</si>
  <si>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</si>
  <si>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</si>
  <si>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</si>
  <si>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</si>
  <si>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</si>
  <si>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</si>
  <si>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</si>
  <si>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</si>
  <si>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</si>
  <si>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</si>
  <si>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</si>
  <si>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</si>
  <si>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</si>
  <si>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</si>
  <si>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</si>
  <si>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</si>
  <si>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</si>
  <si>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</si>
  <si>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</si>
  <si>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</si>
  <si>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</si>
  <si>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</si>
  <si>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</si>
  <si>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</si>
  <si>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</si>
  <si>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</si>
  <si>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</si>
  <si>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</si>
  <si>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</si>
  <si>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</si>
  <si>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</si>
  <si>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</si>
  <si>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</si>
  <si>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</si>
  <si>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</si>
  <si>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</si>
  <si>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</si>
  <si>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</si>
  <si>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</si>
  <si>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</si>
  <si>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</si>
  <si>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</si>
  <si>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</si>
  <si>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</si>
  <si>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</si>
  <si>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</si>
  <si>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</si>
  <si>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</si>
  <si>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</si>
  <si>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</si>
  <si>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</si>
  <si>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</si>
  <si>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</si>
  <si>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</si>
  <si>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</si>
  <si>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</si>
  <si>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</si>
  <si>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</si>
  <si>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</si>
  <si>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</si>
  <si>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</si>
  <si>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</si>
  <si>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</si>
  <si>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</si>
  <si>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</si>
  <si>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</si>
  <si>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</si>
  <si>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</si>
  <si>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</si>
  <si>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</si>
  <si>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</si>
  <si>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</si>
  <si>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</si>
  <si>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</si>
  <si>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</si>
  <si>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</si>
  <si>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</si>
  <si>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</si>
  <si>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</si>
  <si>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</si>
  <si>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</si>
  <si>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</si>
  <si>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</si>
  <si>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</si>
  <si>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</si>
  <si>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</si>
  <si>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</si>
  <si>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</si>
  <si>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</si>
  <si>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</si>
  <si>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</si>
  <si>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</si>
  <si>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</si>
  <si>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</si>
  <si>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</si>
  <si>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</si>
  <si>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</si>
  <si>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</si>
  <si>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</si>
  <si>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</si>
  <si>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</si>
  <si>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</si>
  <si>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</si>
  <si>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</si>
  <si>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</si>
  <si>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</si>
  <si>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</si>
  <si>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</si>
  <si>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</si>
  <si>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</si>
  <si>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</si>
  <si>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</si>
  <si>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</si>
  <si>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</si>
  <si>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</si>
  <si>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</si>
  <si>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</si>
  <si>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</si>
  <si>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</si>
  <si>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</si>
  <si>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</si>
  <si>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</si>
  <si>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</si>
  <si>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</si>
  <si>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</si>
  <si>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</si>
  <si>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</si>
  <si>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</si>
  <si>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</si>
  <si>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</si>
  <si>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</si>
  <si>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</si>
  <si>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</si>
  <si>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</si>
  <si>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</si>
  <si>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</si>
  <si>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</si>
  <si>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</si>
  <si>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</si>
  <si>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</si>
  <si>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</si>
  <si>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</si>
  <si>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</si>
  <si>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</si>
  <si>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</si>
  <si>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</si>
  <si>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</si>
  <si>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</si>
  <si>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</si>
  <si>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</si>
  <si>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</si>
  <si>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</si>
  <si>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</si>
  <si>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</si>
  <si>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</si>
  <si>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</si>
  <si>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</si>
  <si>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</si>
  <si>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</si>
  <si>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</si>
  <si>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</si>
  <si>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</si>
  <si>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</si>
  <si>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</si>
  <si>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</si>
  <si>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</si>
  <si>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</si>
  <si>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</si>
  <si>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</si>
  <si>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</si>
  <si>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</si>
  <si>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</si>
  <si>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</si>
  <si>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</si>
  <si>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</si>
  <si>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</si>
  <si>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</si>
  <si>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</si>
  <si>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</si>
  <si>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</si>
  <si>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</si>
  <si>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</si>
  <si>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</si>
  <si>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</si>
  <si>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</si>
  <si>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</si>
  <si>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</si>
  <si>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</si>
  <si>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</si>
  <si>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</si>
  <si>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</si>
  <si>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</si>
  <si>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</si>
  <si>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</si>
  <si>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</si>
  <si>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</si>
  <si>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</si>
  <si>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</si>
  <si>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</si>
  <si>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</si>
  <si>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</si>
  <si>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</si>
  <si>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</si>
  <si>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</si>
  <si>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</si>
  <si>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</si>
  <si>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</si>
  <si>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</si>
  <si>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</si>
  <si>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</si>
  <si>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</si>
  <si>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</si>
  <si>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</si>
  <si>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</si>
  <si>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</si>
  <si>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</si>
  <si>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</si>
  <si>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</si>
  <si>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</si>
  <si>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</si>
  <si>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</si>
  <si>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</si>
  <si>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</si>
  <si>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</si>
  <si>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</si>
  <si>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</si>
  <si>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</si>
  <si>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</si>
  <si>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</si>
  <si>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</si>
  <si>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</si>
  <si>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</si>
  <si>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</si>
  <si>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</si>
  <si>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</si>
  <si>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</si>
  <si>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</si>
  <si>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</si>
  <si>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</si>
  <si>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</si>
  <si>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</si>
  <si>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</si>
  <si>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</si>
  <si>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</si>
  <si>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</si>
  <si>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</si>
  <si>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</si>
  <si>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</si>
  <si>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</si>
  <si>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</si>
  <si>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</si>
  <si>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</si>
  <si>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</si>
  <si>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</si>
  <si>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</si>
  <si>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</si>
  <si>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</si>
  <si>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</si>
  <si>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</si>
  <si>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</si>
  <si>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</si>
  <si>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</si>
  <si>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</si>
  <si>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</si>
  <si>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</si>
  <si>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</si>
  <si>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</si>
  <si>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</si>
  <si>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</si>
  <si>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</si>
  <si>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</si>
  <si>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</si>
  <si>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</si>
  <si>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</si>
  <si>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</si>
  <si>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</si>
  <si>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</si>
  <si>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</si>
  <si>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</si>
  <si>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</si>
  <si>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</si>
  <si>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</si>
  <si>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</si>
  <si>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</si>
  <si>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</si>
  <si>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</si>
  <si>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</si>
  <si>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</si>
  <si>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</si>
  <si>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</si>
  <si>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</si>
  <si>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</si>
  <si>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</si>
  <si>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</si>
  <si>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</si>
  <si>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</si>
  <si>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</si>
  <si>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</si>
  <si>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</si>
  <si>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</si>
  <si>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</si>
  <si>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</si>
  <si>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</si>
  <si>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</si>
  <si>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</si>
  <si>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</si>
  <si>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</si>
  <si>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</si>
  <si>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</si>
  <si>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</si>
  <si>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</si>
  <si>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</si>
  <si>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</si>
  <si>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</si>
  <si>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</si>
  <si>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</si>
  <si>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</si>
  <si>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</si>
  <si>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</si>
  <si>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</si>
  <si>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</si>
  <si>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</si>
  <si>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</si>
  <si>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</si>
  <si>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</si>
  <si>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</si>
  <si>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</si>
  <si>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</si>
  <si>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</si>
  <si>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</si>
  <si>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</si>
  <si>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</si>
  <si>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</si>
  <si>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</si>
  <si>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</si>
  <si>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</si>
  <si>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</si>
  <si>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</si>
  <si>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</si>
  <si>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</si>
  <si>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</si>
  <si>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</si>
  <si>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</si>
  <si>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</si>
  <si>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</si>
  <si>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</si>
  <si>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</si>
  <si>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</si>
  <si>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</si>
  <si>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</si>
  <si>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</si>
  <si>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</si>
  <si>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</si>
  <si>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</si>
  <si>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</si>
  <si>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</si>
  <si>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</si>
  <si>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</si>
  <si>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</si>
  <si>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</si>
  <si>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</si>
  <si>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</si>
  <si>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</si>
  <si>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</si>
  <si>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</si>
  <si>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</si>
  <si>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</si>
  <si>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</si>
  <si>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</si>
  <si>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01:04 PM</t>
  </si>
  <si>
    <t>Entidad: Chiapas (Chis)</t>
  </si>
  <si>
    <t>Gobernador:</t>
  </si>
  <si>
    <t>Dr. Rutilio Cruz Escandón Cadenas</t>
  </si>
  <si>
    <t>08/12/2018 al 07/12/2024</t>
  </si>
  <si>
    <t>Muy Bajo</t>
  </si>
  <si>
    <t>Muy 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</si>
  <si>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</si>
  <si>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</si>
  <si>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</si>
  <si>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</si>
  <si>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</si>
  <si>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</si>
  <si>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</si>
  <si>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</si>
  <si>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</si>
  <si>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</si>
  <si>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</si>
  <si>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</si>
  <si>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</si>
  <si>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</si>
  <si>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650 a 699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</si>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</sst>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-6.0266904632333841E-2</c:v>
                </c:pt>
                <c:pt idx="1">
                  <c:v>-8.8372706885412031E-2</c:v>
                </c:pt>
                <c:pt idx="2">
                  <c:v>-2.9132099959733603E-2</c:v>
                </c:pt>
                <c:pt idx="3">
                  <c:v>-6.2156028388870056E-2</c:v>
                </c:pt>
                <c:pt idx="4">
                  <c:v>-8.8746887138743555E-2</c:v>
                </c:pt>
                <c:pt idx="5">
                  <c:v>-6.7921588802969945E-2</c:v>
                </c:pt>
                <c:pt idx="6">
                  <c:v>-6.5882792945101118E-2</c:v>
                </c:pt>
                <c:pt idx="7">
                  <c:v>-4.982258725388139E-2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5.9879986327825069E-2</c:v>
                </c:pt>
                <c:pt idx="1">
                  <c:v>9.9047547606697095E-2</c:v>
                </c:pt>
                <c:pt idx="2">
                  <c:v>3.0764339684195403E-2</c:v>
                </c:pt>
                <c:pt idx="3">
                  <c:v>5.9393994291937736E-2</c:v>
                </c:pt>
                <c:pt idx="4">
                  <c:v>7.9367966207365567E-2</c:v>
                </c:pt>
                <c:pt idx="5">
                  <c:v>6.2429542654425872E-2</c:v>
                </c:pt>
                <c:pt idx="6">
                  <c:v>5.3990052997369593E-2</c:v>
                </c:pt>
                <c:pt idx="7">
                  <c:v>4.2824974223138107E-2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75290880"/>
        <c:axId val="372405312"/>
      </c:barChart>
      <c:catAx>
        <c:axId val="37529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240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24053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529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0.20207488949069496</c:v>
                </c:pt>
                <c:pt idx="1">
                  <c:v>0.49721321179809852</c:v>
                </c:pt>
                <c:pt idx="2">
                  <c:v>0.16564212473483986</c:v>
                </c:pt>
                <c:pt idx="3">
                  <c:v>5.3067881726323277E-2</c:v>
                </c:pt>
                <c:pt idx="4">
                  <c:v>3.690326621675117E-2</c:v>
                </c:pt>
                <c:pt idx="5">
                  <c:v>4.7101367088459396E-3</c:v>
                </c:pt>
                <c:pt idx="6">
                  <c:v>4.0388489324446247E-2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5289344"/>
        <c:axId val="372407040"/>
      </c:barChart>
      <c:catAx>
        <c:axId val="37528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2407040"/>
        <c:crosses val="autoZero"/>
        <c:auto val="1"/>
        <c:lblAlgn val="ctr"/>
        <c:lblOffset val="100"/>
        <c:noMultiLvlLbl val="0"/>
      </c:catAx>
      <c:valAx>
        <c:axId val="37240704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528934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0.16108807066178149</c:v>
                </c:pt>
                <c:pt idx="1">
                  <c:v>0.43760227404280883</c:v>
                </c:pt>
                <c:pt idx="2">
                  <c:v>0.11929729323825823</c:v>
                </c:pt>
                <c:pt idx="3">
                  <c:v>0.28201236205715147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0.2035000274145162</c:v>
                </c:pt>
                <c:pt idx="1">
                  <c:v>4.9500019121049135E-2</c:v>
                </c:pt>
                <c:pt idx="2">
                  <c:v>8.7400011887302828E-2</c:v>
                </c:pt>
                <c:pt idx="3">
                  <c:v>4.7800088740097939E-2</c:v>
                </c:pt>
                <c:pt idx="4">
                  <c:v>2.2299981155399759E-2</c:v>
                </c:pt>
                <c:pt idx="5">
                  <c:v>0.10660007934083524</c:v>
                </c:pt>
                <c:pt idx="6">
                  <c:v>8.5900046213041648E-2</c:v>
                </c:pt>
                <c:pt idx="7">
                  <c:v>4.8300000506822989E-2</c:v>
                </c:pt>
                <c:pt idx="8">
                  <c:v>6.5100030731903083E-2</c:v>
                </c:pt>
                <c:pt idx="9">
                  <c:v>3.350007809681517E-2</c:v>
                </c:pt>
                <c:pt idx="10">
                  <c:v>1.1600026354795442E-2</c:v>
                </c:pt>
                <c:pt idx="11">
                  <c:v>0.23850007118559255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33920"/>
        <c:axId val="317523648"/>
      </c:barChart>
      <c:catAx>
        <c:axId val="257233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7523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75236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23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2544225</c:v>
                </c:pt>
                <c:pt idx="1">
                  <c:v>2525082</c:v>
                </c:pt>
                <c:pt idx="2">
                  <c:v>2501768</c:v>
                </c:pt>
                <c:pt idx="3">
                  <c:v>2502708</c:v>
                </c:pt>
                <c:pt idx="4">
                  <c:v>2475283</c:v>
                </c:pt>
                <c:pt idx="5">
                  <c:v>2448441</c:v>
                </c:pt>
                <c:pt idx="6">
                  <c:v>2378627</c:v>
                </c:pt>
                <c:pt idx="7">
                  <c:v>2390915</c:v>
                </c:pt>
                <c:pt idx="8">
                  <c:v>2387192</c:v>
                </c:pt>
                <c:pt idx="9">
                  <c:v>2356382</c:v>
                </c:pt>
                <c:pt idx="10">
                  <c:v>2365930</c:v>
                </c:pt>
                <c:pt idx="11">
                  <c:v>2359949</c:v>
                </c:pt>
                <c:pt idx="12">
                  <c:v>2417612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983111</c:v>
                </c:pt>
                <c:pt idx="1">
                  <c:v>974622</c:v>
                </c:pt>
                <c:pt idx="2">
                  <c:v>970828</c:v>
                </c:pt>
                <c:pt idx="3">
                  <c:v>967491</c:v>
                </c:pt>
                <c:pt idx="4">
                  <c:v>943357</c:v>
                </c:pt>
                <c:pt idx="5">
                  <c:v>948194</c:v>
                </c:pt>
                <c:pt idx="6">
                  <c:v>955208</c:v>
                </c:pt>
                <c:pt idx="7">
                  <c:v>959319</c:v>
                </c:pt>
                <c:pt idx="8">
                  <c:v>956465</c:v>
                </c:pt>
                <c:pt idx="9">
                  <c:v>961594</c:v>
                </c:pt>
                <c:pt idx="10">
                  <c:v>966103</c:v>
                </c:pt>
                <c:pt idx="11">
                  <c:v>962321</c:v>
                </c:pt>
                <c:pt idx="12">
                  <c:v>971405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1671860</c:v>
                </c:pt>
                <c:pt idx="1">
                  <c:v>1656492</c:v>
                </c:pt>
                <c:pt idx="2">
                  <c:v>1649962</c:v>
                </c:pt>
                <c:pt idx="3">
                  <c:v>1654272</c:v>
                </c:pt>
                <c:pt idx="4">
                  <c:v>1649849</c:v>
                </c:pt>
                <c:pt idx="5">
                  <c:v>1627235</c:v>
                </c:pt>
                <c:pt idx="6">
                  <c:v>1559596</c:v>
                </c:pt>
                <c:pt idx="7">
                  <c:v>1567128</c:v>
                </c:pt>
                <c:pt idx="8">
                  <c:v>1560486</c:v>
                </c:pt>
                <c:pt idx="9">
                  <c:v>1519654</c:v>
                </c:pt>
                <c:pt idx="10">
                  <c:v>1527433</c:v>
                </c:pt>
                <c:pt idx="11">
                  <c:v>1525871</c:v>
                </c:pt>
                <c:pt idx="12">
                  <c:v>1588746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548901</c:v>
                </c:pt>
                <c:pt idx="1">
                  <c:v>546970</c:v>
                </c:pt>
                <c:pt idx="2">
                  <c:v>507621</c:v>
                </c:pt>
                <c:pt idx="3">
                  <c:v>505774</c:v>
                </c:pt>
                <c:pt idx="4">
                  <c:v>505677</c:v>
                </c:pt>
                <c:pt idx="5">
                  <c:v>513445</c:v>
                </c:pt>
                <c:pt idx="6">
                  <c:v>518362</c:v>
                </c:pt>
                <c:pt idx="7">
                  <c:v>526284</c:v>
                </c:pt>
                <c:pt idx="8">
                  <c:v>522979</c:v>
                </c:pt>
                <c:pt idx="9">
                  <c:v>527525</c:v>
                </c:pt>
                <c:pt idx="10">
                  <c:v>531150</c:v>
                </c:pt>
                <c:pt idx="11">
                  <c:v>531222</c:v>
                </c:pt>
                <c:pt idx="12">
                  <c:v>546866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01536"/>
        <c:axId val="317525952"/>
      </c:lineChart>
      <c:catAx>
        <c:axId val="307201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7525952"/>
        <c:crosses val="autoZero"/>
        <c:auto val="1"/>
        <c:lblAlgn val="ctr"/>
        <c:lblOffset val="100"/>
        <c:noMultiLvlLbl val="0"/>
      </c:catAx>
      <c:valAx>
        <c:axId val="317525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7201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4876243</c:v>
                </c:pt>
                <c:pt idx="1">
                  <c:v>4819447</c:v>
                </c:pt>
                <c:pt idx="2">
                  <c:v>4765139</c:v>
                </c:pt>
                <c:pt idx="3">
                  <c:v>4799936</c:v>
                </c:pt>
                <c:pt idx="4">
                  <c:v>4782589</c:v>
                </c:pt>
                <c:pt idx="5">
                  <c:v>4782653</c:v>
                </c:pt>
                <c:pt idx="6">
                  <c:v>4892684</c:v>
                </c:pt>
                <c:pt idx="7">
                  <c:v>4958545</c:v>
                </c:pt>
                <c:pt idx="8">
                  <c:v>4941077</c:v>
                </c:pt>
                <c:pt idx="9">
                  <c:v>4926601</c:v>
                </c:pt>
                <c:pt idx="10">
                  <c:v>4881564</c:v>
                </c:pt>
                <c:pt idx="11">
                  <c:v>4863687</c:v>
                </c:pt>
                <c:pt idx="12">
                  <c:v>5007624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2119965</c:v>
                </c:pt>
                <c:pt idx="1">
                  <c:v>2097281</c:v>
                </c:pt>
                <c:pt idx="2">
                  <c:v>2113059</c:v>
                </c:pt>
                <c:pt idx="3">
                  <c:v>2139735</c:v>
                </c:pt>
                <c:pt idx="4">
                  <c:v>2124316</c:v>
                </c:pt>
                <c:pt idx="5">
                  <c:v>2150635</c:v>
                </c:pt>
                <c:pt idx="6">
                  <c:v>2215694</c:v>
                </c:pt>
                <c:pt idx="7">
                  <c:v>2244117</c:v>
                </c:pt>
                <c:pt idx="8">
                  <c:v>2235725</c:v>
                </c:pt>
                <c:pt idx="9">
                  <c:v>2267076</c:v>
                </c:pt>
                <c:pt idx="10">
                  <c:v>2228052</c:v>
                </c:pt>
                <c:pt idx="11">
                  <c:v>2223032</c:v>
                </c:pt>
                <c:pt idx="12">
                  <c:v>2227412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1942656</c:v>
                </c:pt>
                <c:pt idx="1">
                  <c:v>1926279</c:v>
                </c:pt>
                <c:pt idx="2">
                  <c:v>1914312</c:v>
                </c:pt>
                <c:pt idx="3">
                  <c:v>1920132</c:v>
                </c:pt>
                <c:pt idx="4">
                  <c:v>1915805</c:v>
                </c:pt>
                <c:pt idx="5">
                  <c:v>1898520</c:v>
                </c:pt>
                <c:pt idx="6">
                  <c:v>1931162</c:v>
                </c:pt>
                <c:pt idx="7">
                  <c:v>1950952</c:v>
                </c:pt>
                <c:pt idx="8">
                  <c:v>1938955</c:v>
                </c:pt>
                <c:pt idx="9">
                  <c:v>1882117</c:v>
                </c:pt>
                <c:pt idx="10">
                  <c:v>1892933</c:v>
                </c:pt>
                <c:pt idx="11">
                  <c:v>1893246</c:v>
                </c:pt>
                <c:pt idx="12">
                  <c:v>2009417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691848</c:v>
                </c:pt>
                <c:pt idx="1">
                  <c:v>689477</c:v>
                </c:pt>
                <c:pt idx="2">
                  <c:v>624853</c:v>
                </c:pt>
                <c:pt idx="3">
                  <c:v>624776</c:v>
                </c:pt>
                <c:pt idx="4">
                  <c:v>627643</c:v>
                </c:pt>
                <c:pt idx="5">
                  <c:v>641628</c:v>
                </c:pt>
                <c:pt idx="6">
                  <c:v>650633</c:v>
                </c:pt>
                <c:pt idx="7">
                  <c:v>665559</c:v>
                </c:pt>
                <c:pt idx="8">
                  <c:v>661756</c:v>
                </c:pt>
                <c:pt idx="9">
                  <c:v>667404</c:v>
                </c:pt>
                <c:pt idx="10">
                  <c:v>664521</c:v>
                </c:pt>
                <c:pt idx="11">
                  <c:v>664971</c:v>
                </c:pt>
                <c:pt idx="12">
                  <c:v>687331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83232"/>
        <c:axId val="317528256"/>
      </c:lineChart>
      <c:catAx>
        <c:axId val="257183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7528256"/>
        <c:crosses val="autoZero"/>
        <c:auto val="1"/>
        <c:lblAlgn val="ctr"/>
        <c:lblOffset val="100"/>
        <c:noMultiLvlLbl val="0"/>
      </c:catAx>
      <c:valAx>
        <c:axId val="31752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183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66533959714</c:v>
                </c:pt>
                <c:pt idx="1">
                  <c:v>67054749096</c:v>
                </c:pt>
                <c:pt idx="2">
                  <c:v>66110571207</c:v>
                </c:pt>
                <c:pt idx="3">
                  <c:v>66483673928</c:v>
                </c:pt>
                <c:pt idx="4">
                  <c:v>65598768453</c:v>
                </c:pt>
                <c:pt idx="5">
                  <c:v>66361501121</c:v>
                </c:pt>
                <c:pt idx="6">
                  <c:v>66669962602</c:v>
                </c:pt>
                <c:pt idx="7">
                  <c:v>67505139936</c:v>
                </c:pt>
                <c:pt idx="8">
                  <c:v>64209685984</c:v>
                </c:pt>
                <c:pt idx="9">
                  <c:v>66377647066</c:v>
                </c:pt>
                <c:pt idx="10">
                  <c:v>66374917767</c:v>
                </c:pt>
                <c:pt idx="11">
                  <c:v>66497021272</c:v>
                </c:pt>
                <c:pt idx="12">
                  <c:v>69020807608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36441473094</c:v>
                </c:pt>
                <c:pt idx="1">
                  <c:v>36068432133</c:v>
                </c:pt>
                <c:pt idx="2">
                  <c:v>36002230924</c:v>
                </c:pt>
                <c:pt idx="3">
                  <c:v>35752554421</c:v>
                </c:pt>
                <c:pt idx="4">
                  <c:v>34933640844</c:v>
                </c:pt>
                <c:pt idx="5">
                  <c:v>35820416427</c:v>
                </c:pt>
                <c:pt idx="6">
                  <c:v>36037143748</c:v>
                </c:pt>
                <c:pt idx="7">
                  <c:v>36595764771</c:v>
                </c:pt>
                <c:pt idx="8">
                  <c:v>35760477265</c:v>
                </c:pt>
                <c:pt idx="9">
                  <c:v>35535050451</c:v>
                </c:pt>
                <c:pt idx="10">
                  <c:v>35386209817</c:v>
                </c:pt>
                <c:pt idx="11">
                  <c:v>35064678895</c:v>
                </c:pt>
                <c:pt idx="12">
                  <c:v>35907212551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5776103440</c:v>
                </c:pt>
                <c:pt idx="1">
                  <c:v>5668445539</c:v>
                </c:pt>
                <c:pt idx="2">
                  <c:v>5390164843</c:v>
                </c:pt>
                <c:pt idx="3">
                  <c:v>5601026302</c:v>
                </c:pt>
                <c:pt idx="4">
                  <c:v>5546899109</c:v>
                </c:pt>
                <c:pt idx="5">
                  <c:v>5350562856</c:v>
                </c:pt>
                <c:pt idx="6">
                  <c:v>5439462718</c:v>
                </c:pt>
                <c:pt idx="7">
                  <c:v>5457648375</c:v>
                </c:pt>
                <c:pt idx="8">
                  <c:v>2950562564</c:v>
                </c:pt>
                <c:pt idx="9">
                  <c:v>5300778832</c:v>
                </c:pt>
                <c:pt idx="10">
                  <c:v>5389758365</c:v>
                </c:pt>
                <c:pt idx="11">
                  <c:v>5933091076</c:v>
                </c:pt>
                <c:pt idx="12">
                  <c:v>6948126724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4316225418</c:v>
                </c:pt>
                <c:pt idx="1">
                  <c:v>4620710256</c:v>
                </c:pt>
                <c:pt idx="2">
                  <c:v>4178458050</c:v>
                </c:pt>
                <c:pt idx="3">
                  <c:v>3985457977</c:v>
                </c:pt>
                <c:pt idx="4">
                  <c:v>3981866819</c:v>
                </c:pt>
                <c:pt idx="5">
                  <c:v>4091303961</c:v>
                </c:pt>
                <c:pt idx="6">
                  <c:v>4031296611</c:v>
                </c:pt>
                <c:pt idx="7">
                  <c:v>4213128419</c:v>
                </c:pt>
                <c:pt idx="8">
                  <c:v>4217842939</c:v>
                </c:pt>
                <c:pt idx="9">
                  <c:v>4189328207</c:v>
                </c:pt>
                <c:pt idx="10">
                  <c:v>4234650092</c:v>
                </c:pt>
                <c:pt idx="11">
                  <c:v>4233461066</c:v>
                </c:pt>
                <c:pt idx="12">
                  <c:v>4441646596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99936"/>
        <c:axId val="317825600"/>
      </c:lineChart>
      <c:catAx>
        <c:axId val="311399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7825600"/>
        <c:crosses val="autoZero"/>
        <c:auto val="1"/>
        <c:lblAlgn val="ctr"/>
        <c:lblOffset val="100"/>
        <c:noMultiLvlLbl val="0"/>
      </c:catAx>
      <c:valAx>
        <c:axId val="317825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99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13645</c:v>
                </c:pt>
                <c:pt idx="1">
                  <c:v>13913</c:v>
                </c:pt>
                <c:pt idx="2">
                  <c:v>13874</c:v>
                </c:pt>
                <c:pt idx="3">
                  <c:v>13851</c:v>
                </c:pt>
                <c:pt idx="4">
                  <c:v>13716</c:v>
                </c:pt>
                <c:pt idx="5">
                  <c:v>13875</c:v>
                </c:pt>
                <c:pt idx="6">
                  <c:v>13626</c:v>
                </c:pt>
                <c:pt idx="7">
                  <c:v>13614</c:v>
                </c:pt>
                <c:pt idx="8">
                  <c:v>12995</c:v>
                </c:pt>
                <c:pt idx="9">
                  <c:v>13473</c:v>
                </c:pt>
                <c:pt idx="10">
                  <c:v>13597</c:v>
                </c:pt>
                <c:pt idx="11">
                  <c:v>13672</c:v>
                </c:pt>
                <c:pt idx="12">
                  <c:v>13783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17190</c:v>
                </c:pt>
                <c:pt idx="1">
                  <c:v>17198</c:v>
                </c:pt>
                <c:pt idx="2">
                  <c:v>17038</c:v>
                </c:pt>
                <c:pt idx="3">
                  <c:v>16709</c:v>
                </c:pt>
                <c:pt idx="4">
                  <c:v>16445</c:v>
                </c:pt>
                <c:pt idx="5">
                  <c:v>16656</c:v>
                </c:pt>
                <c:pt idx="6">
                  <c:v>16264</c:v>
                </c:pt>
                <c:pt idx="7">
                  <c:v>16307</c:v>
                </c:pt>
                <c:pt idx="8">
                  <c:v>15995</c:v>
                </c:pt>
                <c:pt idx="9">
                  <c:v>15674</c:v>
                </c:pt>
                <c:pt idx="10">
                  <c:v>15882</c:v>
                </c:pt>
                <c:pt idx="11">
                  <c:v>15773</c:v>
                </c:pt>
                <c:pt idx="12">
                  <c:v>16121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2973</c:v>
                </c:pt>
                <c:pt idx="1">
                  <c:v>2943</c:v>
                </c:pt>
                <c:pt idx="2">
                  <c:v>2816</c:v>
                </c:pt>
                <c:pt idx="3">
                  <c:v>2917</c:v>
                </c:pt>
                <c:pt idx="4">
                  <c:v>2895</c:v>
                </c:pt>
                <c:pt idx="5">
                  <c:v>2818</c:v>
                </c:pt>
                <c:pt idx="6">
                  <c:v>2817</c:v>
                </c:pt>
                <c:pt idx="7">
                  <c:v>2797</c:v>
                </c:pt>
                <c:pt idx="8">
                  <c:v>1522</c:v>
                </c:pt>
                <c:pt idx="9">
                  <c:v>2816</c:v>
                </c:pt>
                <c:pt idx="10">
                  <c:v>2847</c:v>
                </c:pt>
                <c:pt idx="11">
                  <c:v>3134</c:v>
                </c:pt>
                <c:pt idx="12">
                  <c:v>3458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6239</c:v>
                </c:pt>
                <c:pt idx="1">
                  <c:v>6702</c:v>
                </c:pt>
                <c:pt idx="2">
                  <c:v>6687</c:v>
                </c:pt>
                <c:pt idx="3">
                  <c:v>6379</c:v>
                </c:pt>
                <c:pt idx="4">
                  <c:v>6344</c:v>
                </c:pt>
                <c:pt idx="5">
                  <c:v>6376</c:v>
                </c:pt>
                <c:pt idx="6">
                  <c:v>6196</c:v>
                </c:pt>
                <c:pt idx="7">
                  <c:v>6330</c:v>
                </c:pt>
                <c:pt idx="8">
                  <c:v>6374</c:v>
                </c:pt>
                <c:pt idx="9">
                  <c:v>6277</c:v>
                </c:pt>
                <c:pt idx="10">
                  <c:v>6372</c:v>
                </c:pt>
                <c:pt idx="11">
                  <c:v>6366</c:v>
                </c:pt>
                <c:pt idx="12">
                  <c:v>6462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57984"/>
        <c:axId val="317827904"/>
      </c:lineChart>
      <c:catAx>
        <c:axId val="257257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7827904"/>
        <c:crosses val="autoZero"/>
        <c:auto val="1"/>
        <c:lblAlgn val="ctr"/>
        <c:lblOffset val="100"/>
        <c:noMultiLvlLbl val="0"/>
      </c:catAx>
      <c:valAx>
        <c:axId val="317827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5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1.66E-2</c:v>
                </c:pt>
                <c:pt idx="1">
                  <c:v>1.7899999999999999E-2</c:v>
                </c:pt>
                <c:pt idx="2">
                  <c:v>1.8100000000000002E-2</c:v>
                </c:pt>
                <c:pt idx="3">
                  <c:v>1.7500000000000002E-2</c:v>
                </c:pt>
                <c:pt idx="4">
                  <c:v>1.77E-2</c:v>
                </c:pt>
                <c:pt idx="5">
                  <c:v>1.7299999999999999E-2</c:v>
                </c:pt>
                <c:pt idx="6">
                  <c:v>1.54E-2</c:v>
                </c:pt>
                <c:pt idx="7">
                  <c:v>1.6899999999999998E-2</c:v>
                </c:pt>
                <c:pt idx="8">
                  <c:v>8.6E-3</c:v>
                </c:pt>
                <c:pt idx="9">
                  <c:v>1.6199999999999999E-2</c:v>
                </c:pt>
                <c:pt idx="10">
                  <c:v>1.7299999999999999E-2</c:v>
                </c:pt>
                <c:pt idx="11">
                  <c:v>1.5100000000000001E-2</c:v>
                </c:pt>
                <c:pt idx="12">
                  <c:v>1.61E-2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6.4999999999999997E-3</c:v>
                </c:pt>
                <c:pt idx="1">
                  <c:v>6.7999999999999996E-3</c:v>
                </c:pt>
                <c:pt idx="2">
                  <c:v>7.3000000000000001E-3</c:v>
                </c:pt>
                <c:pt idx="3">
                  <c:v>6.8999999999999999E-3</c:v>
                </c:pt>
                <c:pt idx="4">
                  <c:v>6.6E-3</c:v>
                </c:pt>
                <c:pt idx="5">
                  <c:v>6.8999999999999999E-3</c:v>
                </c:pt>
                <c:pt idx="6">
                  <c:v>6.8999999999999999E-3</c:v>
                </c:pt>
                <c:pt idx="7">
                  <c:v>7.4000000000000003E-3</c:v>
                </c:pt>
                <c:pt idx="8">
                  <c:v>7.1000000000000004E-3</c:v>
                </c:pt>
                <c:pt idx="9">
                  <c:v>7.1000000000000004E-3</c:v>
                </c:pt>
                <c:pt idx="10">
                  <c:v>7.1000000000000004E-3</c:v>
                </c:pt>
                <c:pt idx="11">
                  <c:v>7.4000000000000003E-3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1.11E-2</c:v>
                </c:pt>
                <c:pt idx="1">
                  <c:v>1.2200000000000001E-2</c:v>
                </c:pt>
                <c:pt idx="2">
                  <c:v>1.2E-2</c:v>
                </c:pt>
                <c:pt idx="3">
                  <c:v>1.1599999999999999E-2</c:v>
                </c:pt>
                <c:pt idx="4">
                  <c:v>1.21E-2</c:v>
                </c:pt>
                <c:pt idx="5">
                  <c:v>1.1299999999999999E-2</c:v>
                </c:pt>
                <c:pt idx="6">
                  <c:v>9.1999999999999998E-3</c:v>
                </c:pt>
                <c:pt idx="7">
                  <c:v>1.0500000000000001E-2</c:v>
                </c:pt>
                <c:pt idx="8">
                  <c:v>1.4E-3</c:v>
                </c:pt>
                <c:pt idx="9">
                  <c:v>9.5999999999999992E-3</c:v>
                </c:pt>
                <c:pt idx="10">
                  <c:v>1.1299999999999999E-2</c:v>
                </c:pt>
                <c:pt idx="11">
                  <c:v>8.5000000000000006E-3</c:v>
                </c:pt>
                <c:pt idx="12">
                  <c:v>9.5999999999999992E-3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1.9E-3</c:v>
                </c:pt>
                <c:pt idx="1">
                  <c:v>2E-3</c:v>
                </c:pt>
                <c:pt idx="2">
                  <c:v>1.9E-3</c:v>
                </c:pt>
                <c:pt idx="3">
                  <c:v>1.6999999999999999E-3</c:v>
                </c:pt>
                <c:pt idx="4">
                  <c:v>1.9E-3</c:v>
                </c:pt>
                <c:pt idx="5">
                  <c:v>2.2000000000000001E-3</c:v>
                </c:pt>
                <c:pt idx="6">
                  <c:v>2.2000000000000001E-3</c:v>
                </c:pt>
                <c:pt idx="7">
                  <c:v>2.2000000000000001E-3</c:v>
                </c:pt>
                <c:pt idx="8">
                  <c:v>2.3999999999999998E-3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02048"/>
        <c:axId val="317830208"/>
      </c:lineChart>
      <c:catAx>
        <c:axId val="307202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7830208"/>
        <c:crosses val="autoZero"/>
        <c:auto val="1"/>
        <c:lblAlgn val="ctr"/>
        <c:lblOffset val="100"/>
        <c:noMultiLvlLbl val="0"/>
      </c:catAx>
      <c:valAx>
        <c:axId val="317830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7202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8.6E-3</c:v>
                </c:pt>
                <c:pt idx="1">
                  <c:v>8.3000000000000001E-3</c:v>
                </c:pt>
                <c:pt idx="2">
                  <c:v>8.6999999999999994E-3</c:v>
                </c:pt>
                <c:pt idx="3">
                  <c:v>7.4999999999999997E-3</c:v>
                </c:pt>
                <c:pt idx="4">
                  <c:v>8.2000000000000007E-3</c:v>
                </c:pt>
                <c:pt idx="5">
                  <c:v>7.7999999999999996E-3</c:v>
                </c:pt>
                <c:pt idx="6">
                  <c:v>8.6E-3</c:v>
                </c:pt>
                <c:pt idx="7">
                  <c:v>9.1000000000000004E-3</c:v>
                </c:pt>
                <c:pt idx="8">
                  <c:v>8.6E-3</c:v>
                </c:pt>
                <c:pt idx="9">
                  <c:v>8.6999999999999994E-3</c:v>
                </c:pt>
                <c:pt idx="10">
                  <c:v>0.01</c:v>
                </c:pt>
                <c:pt idx="11">
                  <c:v>8.8999999999999999E-3</c:v>
                </c:pt>
                <c:pt idx="12">
                  <c:v>1.0800000000000001E-2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5.4999999999999997E-3</c:v>
                </c:pt>
                <c:pt idx="2">
                  <c:v>5.8999999999999999E-3</c:v>
                </c:pt>
                <c:pt idx="3">
                  <c:v>5.7000000000000002E-3</c:v>
                </c:pt>
                <c:pt idx="4">
                  <c:v>5.7999999999999996E-3</c:v>
                </c:pt>
                <c:pt idx="5">
                  <c:v>5.7999999999999996E-3</c:v>
                </c:pt>
                <c:pt idx="6">
                  <c:v>6.0000000000000001E-3</c:v>
                </c:pt>
                <c:pt idx="7">
                  <c:v>6.1000000000000004E-3</c:v>
                </c:pt>
                <c:pt idx="8">
                  <c:v>6.4000000000000003E-3</c:v>
                </c:pt>
                <c:pt idx="9">
                  <c:v>6.4999999999999997E-3</c:v>
                </c:pt>
                <c:pt idx="10">
                  <c:v>6.4000000000000003E-3</c:v>
                </c:pt>
                <c:pt idx="11">
                  <c:v>6.6E-3</c:v>
                </c:pt>
                <c:pt idx="12">
                  <c:v>7.6E-3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3.0000000000000001E-3</c:v>
                </c:pt>
                <c:pt idx="2">
                  <c:v>2.5999999999999999E-3</c:v>
                </c:pt>
                <c:pt idx="3">
                  <c:v>1.6000000000000001E-3</c:v>
                </c:pt>
                <c:pt idx="4">
                  <c:v>2.3999999999999998E-3</c:v>
                </c:pt>
                <c:pt idx="5">
                  <c:v>1.6000000000000001E-3</c:v>
                </c:pt>
                <c:pt idx="6">
                  <c:v>2.3999999999999998E-3</c:v>
                </c:pt>
                <c:pt idx="7">
                  <c:v>2.7000000000000001E-3</c:v>
                </c:pt>
                <c:pt idx="8">
                  <c:v>1.6000000000000001E-3</c:v>
                </c:pt>
                <c:pt idx="9">
                  <c:v>2E-3</c:v>
                </c:pt>
                <c:pt idx="10">
                  <c:v>3.0999999999999999E-3</c:v>
                </c:pt>
                <c:pt idx="11">
                  <c:v>1.8E-3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2.2000000000000001E-3</c:v>
                </c:pt>
                <c:pt idx="2">
                  <c:v>2.3E-3</c:v>
                </c:pt>
                <c:pt idx="3">
                  <c:v>2E-3</c:v>
                </c:pt>
                <c:pt idx="4">
                  <c:v>2E-3</c:v>
                </c:pt>
                <c:pt idx="5">
                  <c:v>2.3999999999999998E-3</c:v>
                </c:pt>
                <c:pt idx="6">
                  <c:v>2.5000000000000001E-3</c:v>
                </c:pt>
                <c:pt idx="7">
                  <c:v>2.7000000000000001E-3</c:v>
                </c:pt>
                <c:pt idx="8">
                  <c:v>2.8999999999999998E-3</c:v>
                </c:pt>
                <c:pt idx="9">
                  <c:v>2.5999999999999999E-3</c:v>
                </c:pt>
                <c:pt idx="10">
                  <c:v>3.0999999999999999E-3</c:v>
                </c:pt>
                <c:pt idx="11">
                  <c:v>3.0000000000000001E-3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03072"/>
        <c:axId val="317832512"/>
      </c:lineChart>
      <c:catAx>
        <c:axId val="30720307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7832512"/>
        <c:crosses val="autoZero"/>
        <c:auto val="1"/>
        <c:lblAlgn val="ctr"/>
        <c:lblOffset val="100"/>
        <c:noMultiLvlLbl val="0"/>
      </c:catAx>
      <c:valAx>
        <c:axId val="31783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7203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1.29E-2</c:v>
                </c:pt>
                <c:pt idx="1">
                  <c:v>1.2800000000000001E-2</c:v>
                </c:pt>
                <c:pt idx="2">
                  <c:v>1.2200000000000001E-2</c:v>
                </c:pt>
                <c:pt idx="3">
                  <c:v>1.29E-2</c:v>
                </c:pt>
                <c:pt idx="4">
                  <c:v>1.21E-2</c:v>
                </c:pt>
                <c:pt idx="5">
                  <c:v>1.1299999999999999E-2</c:v>
                </c:pt>
                <c:pt idx="6">
                  <c:v>1.15E-2</c:v>
                </c:pt>
                <c:pt idx="7">
                  <c:v>1.17E-2</c:v>
                </c:pt>
                <c:pt idx="8">
                  <c:v>7.1999999999999998E-3</c:v>
                </c:pt>
                <c:pt idx="9">
                  <c:v>1.1599999999999999E-2</c:v>
                </c:pt>
                <c:pt idx="10">
                  <c:v>1.14E-2</c:v>
                </c:pt>
                <c:pt idx="11">
                  <c:v>1.1599999999999999E-2</c:v>
                </c:pt>
                <c:pt idx="12">
                  <c:v>1.18E-2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5.8999999999999999E-3</c:v>
                </c:pt>
                <c:pt idx="1">
                  <c:v>6.3E-3</c:v>
                </c:pt>
                <c:pt idx="2">
                  <c:v>6.1999999999999998E-3</c:v>
                </c:pt>
                <c:pt idx="3">
                  <c:v>6.4999999999999997E-3</c:v>
                </c:pt>
                <c:pt idx="4">
                  <c:v>5.7999999999999996E-3</c:v>
                </c:pt>
                <c:pt idx="5">
                  <c:v>5.7999999999999996E-3</c:v>
                </c:pt>
                <c:pt idx="6">
                  <c:v>5.8999999999999999E-3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6.1999999999999998E-3</c:v>
                </c:pt>
                <c:pt idx="10">
                  <c:v>6.1999999999999998E-3</c:v>
                </c:pt>
                <c:pt idx="11">
                  <c:v>6.1999999999999998E-3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7.4000000000000003E-3</c:v>
                </c:pt>
                <c:pt idx="1">
                  <c:v>7.6E-3</c:v>
                </c:pt>
                <c:pt idx="2">
                  <c:v>6.1999999999999998E-3</c:v>
                </c:pt>
                <c:pt idx="3">
                  <c:v>6.7000000000000002E-3</c:v>
                </c:pt>
                <c:pt idx="4">
                  <c:v>6.7000000000000002E-3</c:v>
                </c:pt>
                <c:pt idx="5">
                  <c:v>5.7000000000000002E-3</c:v>
                </c:pt>
                <c:pt idx="6">
                  <c:v>5.7999999999999996E-3</c:v>
                </c:pt>
                <c:pt idx="7">
                  <c:v>5.7999999999999996E-3</c:v>
                </c:pt>
                <c:pt idx="8">
                  <c:v>8.0000000000000004E-4</c:v>
                </c:pt>
                <c:pt idx="9">
                  <c:v>5.4000000000000003E-3</c:v>
                </c:pt>
                <c:pt idx="10">
                  <c:v>5.1999999999999998E-3</c:v>
                </c:pt>
                <c:pt idx="11">
                  <c:v>5.4000000000000003E-3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2.7000000000000001E-3</c:v>
                </c:pt>
                <c:pt idx="2">
                  <c:v>2.5999999999999999E-3</c:v>
                </c:pt>
                <c:pt idx="3">
                  <c:v>2.5000000000000001E-3</c:v>
                </c:pt>
                <c:pt idx="4">
                  <c:v>2.3999999999999998E-3</c:v>
                </c:pt>
                <c:pt idx="5">
                  <c:v>2.3999999999999998E-3</c:v>
                </c:pt>
                <c:pt idx="6">
                  <c:v>2.7000000000000001E-3</c:v>
                </c:pt>
                <c:pt idx="7">
                  <c:v>2.8E-3</c:v>
                </c:pt>
                <c:pt idx="8">
                  <c:v>2.7000000000000001E-3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3.0999999999999999E-3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98912"/>
        <c:axId val="318039744"/>
      </c:lineChart>
      <c:catAx>
        <c:axId val="311398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039744"/>
        <c:crosses val="autoZero"/>
        <c:auto val="1"/>
        <c:lblAlgn val="ctr"/>
        <c:lblOffset val="100"/>
        <c:noMultiLvlLbl val="0"/>
      </c:catAx>
      <c:valAx>
        <c:axId val="31803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98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5.4999999999999997E-3</c:v>
                </c:pt>
                <c:pt idx="1">
                  <c:v>5.4999999999999997E-3</c:v>
                </c:pt>
                <c:pt idx="2">
                  <c:v>6.1000000000000004E-3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5.4999999999999997E-3</c:v>
                </c:pt>
                <c:pt idx="6">
                  <c:v>5.8999999999999999E-3</c:v>
                </c:pt>
                <c:pt idx="7">
                  <c:v>5.8999999999999999E-3</c:v>
                </c:pt>
                <c:pt idx="8">
                  <c:v>6.4000000000000003E-3</c:v>
                </c:pt>
                <c:pt idx="9">
                  <c:v>6.0000000000000001E-3</c:v>
                </c:pt>
                <c:pt idx="10">
                  <c:v>5.8999999999999999E-3</c:v>
                </c:pt>
                <c:pt idx="11">
                  <c:v>6.3E-3</c:v>
                </c:pt>
                <c:pt idx="12">
                  <c:v>6.0000000000000001E-3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4.4999999999999997E-3</c:v>
                </c:pt>
                <c:pt idx="2">
                  <c:v>4.7999999999999996E-3</c:v>
                </c:pt>
                <c:pt idx="3">
                  <c:v>4.5999999999999999E-3</c:v>
                </c:pt>
                <c:pt idx="4">
                  <c:v>4.5999999999999999E-3</c:v>
                </c:pt>
                <c:pt idx="5">
                  <c:v>4.5999999999999999E-3</c:v>
                </c:pt>
                <c:pt idx="6">
                  <c:v>4.8999999999999998E-3</c:v>
                </c:pt>
                <c:pt idx="7">
                  <c:v>5.0000000000000001E-3</c:v>
                </c:pt>
                <c:pt idx="8">
                  <c:v>4.8999999999999998E-3</c:v>
                </c:pt>
                <c:pt idx="9">
                  <c:v>4.8999999999999998E-3</c:v>
                </c:pt>
                <c:pt idx="10">
                  <c:v>5.0000000000000001E-3</c:v>
                </c:pt>
                <c:pt idx="11">
                  <c:v>4.8999999999999998E-3</c:v>
                </c:pt>
                <c:pt idx="12">
                  <c:v>4.8999999999999998E-3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1E-3</c:v>
                </c:pt>
                <c:pt idx="1">
                  <c:v>8.0000000000000004E-4</c:v>
                </c:pt>
                <c:pt idx="2">
                  <c:v>2.3E-3</c:v>
                </c:pt>
                <c:pt idx="3">
                  <c:v>1.1999999999999999E-3</c:v>
                </c:pt>
                <c:pt idx="4">
                  <c:v>1.2999999999999999E-3</c:v>
                </c:pt>
                <c:pt idx="5">
                  <c:v>5.9999999999999995E-4</c:v>
                </c:pt>
                <c:pt idx="6">
                  <c:v>1.1000000000000001E-3</c:v>
                </c:pt>
                <c:pt idx="7">
                  <c:v>5.9999999999999995E-4</c:v>
                </c:pt>
                <c:pt idx="8">
                  <c:v>1.2999999999999999E-3</c:v>
                </c:pt>
                <c:pt idx="9">
                  <c:v>8.0000000000000004E-4</c:v>
                </c:pt>
                <c:pt idx="10">
                  <c:v>5.0000000000000001E-4</c:v>
                </c:pt>
                <c:pt idx="11">
                  <c:v>1.1000000000000001E-3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1.6000000000000001E-3</c:v>
                </c:pt>
                <c:pt idx="2">
                  <c:v>1.6999999999999999E-3</c:v>
                </c:pt>
                <c:pt idx="3">
                  <c:v>1.6999999999999999E-3</c:v>
                </c:pt>
                <c:pt idx="4">
                  <c:v>1.6999999999999999E-3</c:v>
                </c:pt>
                <c:pt idx="5">
                  <c:v>1.6000000000000001E-3</c:v>
                </c:pt>
                <c:pt idx="6">
                  <c:v>1.6000000000000001E-3</c:v>
                </c:pt>
                <c:pt idx="7">
                  <c:v>1.9E-3</c:v>
                </c:pt>
                <c:pt idx="8">
                  <c:v>1.9E-3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2.2000000000000001E-3</c:v>
                </c:pt>
                <c:pt idx="12">
                  <c:v>2.3999999999999998E-3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01472"/>
        <c:axId val="318042048"/>
      </c:lineChart>
      <c:catAx>
        <c:axId val="311401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042048"/>
        <c:crosses val="autoZero"/>
        <c:auto val="1"/>
        <c:lblAlgn val="ctr"/>
        <c:lblOffset val="100"/>
        <c:noMultiLvlLbl val="0"/>
      </c:catAx>
      <c:valAx>
        <c:axId val="31804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401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0.3962</c:v>
                </c:pt>
                <c:pt idx="1">
                  <c:v>0.36770000000000003</c:v>
                </c:pt>
                <c:pt idx="2">
                  <c:v>0.37819999999999998</c:v>
                </c:pt>
                <c:pt idx="3">
                  <c:v>0.35489999999999999</c:v>
                </c:pt>
                <c:pt idx="4">
                  <c:v>0.37</c:v>
                </c:pt>
                <c:pt idx="5">
                  <c:v>0.34670000000000001</c:v>
                </c:pt>
                <c:pt idx="6">
                  <c:v>0.36580000000000001</c:v>
                </c:pt>
                <c:pt idx="7">
                  <c:v>0.34260000000000002</c:v>
                </c:pt>
                <c:pt idx="8">
                  <c:v>0.29120000000000001</c:v>
                </c:pt>
                <c:pt idx="9">
                  <c:v>0.3367</c:v>
                </c:pt>
                <c:pt idx="10">
                  <c:v>0.3569</c:v>
                </c:pt>
                <c:pt idx="11">
                  <c:v>0.34200000000000003</c:v>
                </c:pt>
                <c:pt idx="12">
                  <c:v>0.35610000000000003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0.2034</c:v>
                </c:pt>
                <c:pt idx="1">
                  <c:v>0.19350000000000001</c:v>
                </c:pt>
                <c:pt idx="2">
                  <c:v>0.1905</c:v>
                </c:pt>
                <c:pt idx="3">
                  <c:v>0.189</c:v>
                </c:pt>
                <c:pt idx="4">
                  <c:v>0.1875</c:v>
                </c:pt>
                <c:pt idx="5">
                  <c:v>0.19040000000000001</c:v>
                </c:pt>
                <c:pt idx="6">
                  <c:v>0.19089999999999999</c:v>
                </c:pt>
                <c:pt idx="7">
                  <c:v>0.19259999999999999</c:v>
                </c:pt>
                <c:pt idx="8">
                  <c:v>0.19189999999999999</c:v>
                </c:pt>
                <c:pt idx="9">
                  <c:v>0.19400000000000001</c:v>
                </c:pt>
                <c:pt idx="10">
                  <c:v>0.1988</c:v>
                </c:pt>
                <c:pt idx="11">
                  <c:v>0.1978</c:v>
                </c:pt>
                <c:pt idx="12">
                  <c:v>0.20169999999999999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0.17499999999999999</c:v>
                </c:pt>
                <c:pt idx="1">
                  <c:v>0.1527</c:v>
                </c:pt>
                <c:pt idx="2">
                  <c:v>0.16900000000000001</c:v>
                </c:pt>
                <c:pt idx="3">
                  <c:v>0.1467</c:v>
                </c:pt>
                <c:pt idx="4">
                  <c:v>0.16589999999999999</c:v>
                </c:pt>
                <c:pt idx="5">
                  <c:v>0.13780000000000001</c:v>
                </c:pt>
                <c:pt idx="6">
                  <c:v>0.1598</c:v>
                </c:pt>
                <c:pt idx="7">
                  <c:v>0.13159999999999999</c:v>
                </c:pt>
                <c:pt idx="8">
                  <c:v>7.7799999999999994E-2</c:v>
                </c:pt>
                <c:pt idx="9">
                  <c:v>0.1222</c:v>
                </c:pt>
                <c:pt idx="10">
                  <c:v>0.14050000000000001</c:v>
                </c:pt>
                <c:pt idx="11">
                  <c:v>0.12479999999999999</c:v>
                </c:pt>
                <c:pt idx="12">
                  <c:v>0.13500000000000001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9.6600000000000005E-2</c:v>
                </c:pt>
                <c:pt idx="1">
                  <c:v>9.3399999999999997E-2</c:v>
                </c:pt>
                <c:pt idx="2">
                  <c:v>8.8099999999999998E-2</c:v>
                </c:pt>
                <c:pt idx="3">
                  <c:v>8.5599999999999996E-2</c:v>
                </c:pt>
                <c:pt idx="4">
                  <c:v>8.4699999999999998E-2</c:v>
                </c:pt>
                <c:pt idx="5">
                  <c:v>8.5300000000000001E-2</c:v>
                </c:pt>
                <c:pt idx="6">
                  <c:v>8.5300000000000001E-2</c:v>
                </c:pt>
                <c:pt idx="7">
                  <c:v>8.5699999999999998E-2</c:v>
                </c:pt>
                <c:pt idx="8">
                  <c:v>8.4099999999999994E-2</c:v>
                </c:pt>
                <c:pt idx="9">
                  <c:v>8.4500000000000006E-2</c:v>
                </c:pt>
                <c:pt idx="10">
                  <c:v>8.4500000000000006E-2</c:v>
                </c:pt>
                <c:pt idx="11">
                  <c:v>8.3400000000000002E-2</c:v>
                </c:pt>
                <c:pt idx="12">
                  <c:v>8.6800000000000002E-2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14432"/>
        <c:axId val="318044352"/>
      </c:lineChart>
      <c:catAx>
        <c:axId val="311314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044352"/>
        <c:crosses val="autoZero"/>
        <c:auto val="1"/>
        <c:lblAlgn val="ctr"/>
        <c:lblOffset val="100"/>
        <c:noMultiLvlLbl val="0"/>
      </c:catAx>
      <c:valAx>
        <c:axId val="318044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1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0.56020000000000003</c:v>
                </c:pt>
                <c:pt idx="1">
                  <c:v>0.58779999999999999</c:v>
                </c:pt>
                <c:pt idx="2">
                  <c:v>0.57669999999999999</c:v>
                </c:pt>
                <c:pt idx="3">
                  <c:v>0.60120000000000007</c:v>
                </c:pt>
                <c:pt idx="4">
                  <c:v>0.58599999999999997</c:v>
                </c:pt>
                <c:pt idx="5">
                  <c:v>0.61140000000000005</c:v>
                </c:pt>
                <c:pt idx="6">
                  <c:v>0.59279999999999999</c:v>
                </c:pt>
                <c:pt idx="7">
                  <c:v>0.6137999999999999</c:v>
                </c:pt>
                <c:pt idx="8">
                  <c:v>0.67799999999999994</c:v>
                </c:pt>
                <c:pt idx="9">
                  <c:v>0.62080000000000002</c:v>
                </c:pt>
                <c:pt idx="10">
                  <c:v>0.59850000000000003</c:v>
                </c:pt>
                <c:pt idx="11">
                  <c:v>0.61609999999999987</c:v>
                </c:pt>
                <c:pt idx="12">
                  <c:v>0.59919999999999995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0.77410000000000001</c:v>
                </c:pt>
                <c:pt idx="1">
                  <c:v>0.7834000000000001</c:v>
                </c:pt>
                <c:pt idx="2">
                  <c:v>0.7853</c:v>
                </c:pt>
                <c:pt idx="3">
                  <c:v>0.78729999999999989</c:v>
                </c:pt>
                <c:pt idx="4">
                  <c:v>0.78969999999999985</c:v>
                </c:pt>
                <c:pt idx="5">
                  <c:v>0.78649999999999987</c:v>
                </c:pt>
                <c:pt idx="6">
                  <c:v>0.78539999999999999</c:v>
                </c:pt>
                <c:pt idx="7">
                  <c:v>0.78290000000000004</c:v>
                </c:pt>
                <c:pt idx="8">
                  <c:v>0.78370000000000006</c:v>
                </c:pt>
                <c:pt idx="9">
                  <c:v>0.78130000000000011</c:v>
                </c:pt>
                <c:pt idx="10">
                  <c:v>0.77650000000000008</c:v>
                </c:pt>
                <c:pt idx="11">
                  <c:v>0.77710000000000001</c:v>
                </c:pt>
                <c:pt idx="12">
                  <c:v>0.7722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0.8015000000000001</c:v>
                </c:pt>
                <c:pt idx="1">
                  <c:v>0.82369999999999988</c:v>
                </c:pt>
                <c:pt idx="2">
                  <c:v>0.80789999999999995</c:v>
                </c:pt>
                <c:pt idx="3">
                  <c:v>0.83219999999999983</c:v>
                </c:pt>
                <c:pt idx="4">
                  <c:v>0.8116000000000001</c:v>
                </c:pt>
                <c:pt idx="5">
                  <c:v>0.84299999999999986</c:v>
                </c:pt>
                <c:pt idx="6">
                  <c:v>0.8217000000000001</c:v>
                </c:pt>
                <c:pt idx="7">
                  <c:v>0.8488</c:v>
                </c:pt>
                <c:pt idx="8">
                  <c:v>0.91710000000000003</c:v>
                </c:pt>
                <c:pt idx="9">
                  <c:v>0.86</c:v>
                </c:pt>
                <c:pt idx="10">
                  <c:v>0.83940000000000015</c:v>
                </c:pt>
                <c:pt idx="11">
                  <c:v>0.85840000000000005</c:v>
                </c:pt>
                <c:pt idx="12">
                  <c:v>0.84499999999999997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0.89489999999999992</c:v>
                </c:pt>
                <c:pt idx="1">
                  <c:v>0.8980999999999999</c:v>
                </c:pt>
                <c:pt idx="2">
                  <c:v>0.90339999999999998</c:v>
                </c:pt>
                <c:pt idx="3">
                  <c:v>0.90649999999999997</c:v>
                </c:pt>
                <c:pt idx="4">
                  <c:v>0.9073</c:v>
                </c:pt>
                <c:pt idx="5">
                  <c:v>0.90610000000000002</c:v>
                </c:pt>
                <c:pt idx="6">
                  <c:v>0.90569999999999995</c:v>
                </c:pt>
                <c:pt idx="7">
                  <c:v>0.90469999999999995</c:v>
                </c:pt>
                <c:pt idx="8">
                  <c:v>0.90600000000000003</c:v>
                </c:pt>
                <c:pt idx="9">
                  <c:v>0.90539999999999998</c:v>
                </c:pt>
                <c:pt idx="10">
                  <c:v>0.90470000000000006</c:v>
                </c:pt>
                <c:pt idx="11">
                  <c:v>0.90580000000000005</c:v>
                </c:pt>
                <c:pt idx="12">
                  <c:v>0.90210000000000012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15968"/>
        <c:axId val="318669376"/>
      </c:lineChart>
      <c:catAx>
        <c:axId val="311315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669376"/>
        <c:crosses val="autoZero"/>
        <c:auto val="1"/>
        <c:lblAlgn val="ctr"/>
        <c:lblOffset val="100"/>
        <c:noMultiLvlLbl val="0"/>
      </c:catAx>
      <c:valAx>
        <c:axId val="31866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15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42.28</c:v>
                </c:pt>
                <c:pt idx="1">
                  <c:v>38.76</c:v>
                </c:pt>
                <c:pt idx="2">
                  <c:v>36.15</c:v>
                </c:pt>
                <c:pt idx="3">
                  <c:v>35.07</c:v>
                </c:pt>
                <c:pt idx="4">
                  <c:v>37.090000000000003</c:v>
                </c:pt>
                <c:pt idx="5">
                  <c:v>37.01</c:v>
                </c:pt>
                <c:pt idx="6">
                  <c:v>37.25</c:v>
                </c:pt>
                <c:pt idx="7">
                  <c:v>34.72</c:v>
                </c:pt>
                <c:pt idx="8">
                  <c:v>30.94</c:v>
                </c:pt>
                <c:pt idx="9">
                  <c:v>31.62</c:v>
                </c:pt>
                <c:pt idx="10">
                  <c:v>30.21</c:v>
                </c:pt>
                <c:pt idx="11">
                  <c:v>29.08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31.21</c:v>
                </c:pt>
                <c:pt idx="1">
                  <c:v>31.66</c:v>
                </c:pt>
                <c:pt idx="2">
                  <c:v>36.090000000000003</c:v>
                </c:pt>
                <c:pt idx="3">
                  <c:v>22.02</c:v>
                </c:pt>
                <c:pt idx="4">
                  <c:v>20.149999999999999</c:v>
                </c:pt>
                <c:pt idx="5">
                  <c:v>17.66</c:v>
                </c:pt>
                <c:pt idx="6">
                  <c:v>25.56</c:v>
                </c:pt>
                <c:pt idx="7">
                  <c:v>26.01</c:v>
                </c:pt>
                <c:pt idx="8">
                  <c:v>26.66</c:v>
                </c:pt>
                <c:pt idx="9">
                  <c:v>25.7</c:v>
                </c:pt>
                <c:pt idx="10">
                  <c:v>25.7</c:v>
                </c:pt>
                <c:pt idx="11">
                  <c:v>23.07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23.52</c:v>
                </c:pt>
                <c:pt idx="1">
                  <c:v>24.87</c:v>
                </c:pt>
                <c:pt idx="2">
                  <c:v>26.64</c:v>
                </c:pt>
                <c:pt idx="3">
                  <c:v>25.33</c:v>
                </c:pt>
                <c:pt idx="4">
                  <c:v>25.96</c:v>
                </c:pt>
                <c:pt idx="5">
                  <c:v>26.7</c:v>
                </c:pt>
                <c:pt idx="6">
                  <c:v>26.01</c:v>
                </c:pt>
                <c:pt idx="7">
                  <c:v>25.88</c:v>
                </c:pt>
                <c:pt idx="8">
                  <c:v>23.72</c:v>
                </c:pt>
                <c:pt idx="9">
                  <c:v>29.87</c:v>
                </c:pt>
                <c:pt idx="10">
                  <c:v>26.88</c:v>
                </c:pt>
                <c:pt idx="11">
                  <c:v>23.61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24.01</c:v>
                </c:pt>
                <c:pt idx="1">
                  <c:v>23.52</c:v>
                </c:pt>
                <c:pt idx="2">
                  <c:v>30.61</c:v>
                </c:pt>
                <c:pt idx="3">
                  <c:v>28.37</c:v>
                </c:pt>
                <c:pt idx="4">
                  <c:v>26.8</c:v>
                </c:pt>
                <c:pt idx="5">
                  <c:v>22.15</c:v>
                </c:pt>
                <c:pt idx="6">
                  <c:v>20.2</c:v>
                </c:pt>
                <c:pt idx="7">
                  <c:v>24.62</c:v>
                </c:pt>
                <c:pt idx="8">
                  <c:v>23.09</c:v>
                </c:pt>
                <c:pt idx="9">
                  <c:v>22.94</c:v>
                </c:pt>
                <c:pt idx="10">
                  <c:v>22.73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12896"/>
        <c:axId val="318671680"/>
      </c:lineChart>
      <c:catAx>
        <c:axId val="3113128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671680"/>
        <c:crosses val="autoZero"/>
        <c:auto val="1"/>
        <c:lblAlgn val="ctr"/>
        <c:lblOffset val="100"/>
        <c:noMultiLvlLbl val="0"/>
      </c:catAx>
      <c:valAx>
        <c:axId val="31867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12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19.95</c:v>
                </c:pt>
                <c:pt idx="1">
                  <c:v>17.66</c:v>
                </c:pt>
                <c:pt idx="2">
                  <c:v>14.32</c:v>
                </c:pt>
                <c:pt idx="3">
                  <c:v>14.79</c:v>
                </c:pt>
                <c:pt idx="4">
                  <c:v>14.83</c:v>
                </c:pt>
                <c:pt idx="5">
                  <c:v>15.58</c:v>
                </c:pt>
                <c:pt idx="6">
                  <c:v>15.24</c:v>
                </c:pt>
                <c:pt idx="7">
                  <c:v>14.7</c:v>
                </c:pt>
                <c:pt idx="8">
                  <c:v>11.53</c:v>
                </c:pt>
                <c:pt idx="9">
                  <c:v>11.96</c:v>
                </c:pt>
                <c:pt idx="10">
                  <c:v>10.08</c:v>
                </c:pt>
                <c:pt idx="11">
                  <c:v>10.050000000000001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10.99</c:v>
                </c:pt>
                <c:pt idx="1">
                  <c:v>10.17</c:v>
                </c:pt>
                <c:pt idx="2">
                  <c:v>10.52</c:v>
                </c:pt>
                <c:pt idx="3">
                  <c:v>6.46</c:v>
                </c:pt>
                <c:pt idx="4">
                  <c:v>6.24</c:v>
                </c:pt>
                <c:pt idx="5">
                  <c:v>5.99</c:v>
                </c:pt>
                <c:pt idx="6">
                  <c:v>7.22</c:v>
                </c:pt>
                <c:pt idx="7">
                  <c:v>7.23</c:v>
                </c:pt>
                <c:pt idx="8">
                  <c:v>7.63</c:v>
                </c:pt>
                <c:pt idx="9">
                  <c:v>7.83</c:v>
                </c:pt>
                <c:pt idx="10">
                  <c:v>7.61</c:v>
                </c:pt>
                <c:pt idx="11">
                  <c:v>7.2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6.62</c:v>
                </c:pt>
                <c:pt idx="1">
                  <c:v>7.79</c:v>
                </c:pt>
                <c:pt idx="2">
                  <c:v>8.23</c:v>
                </c:pt>
                <c:pt idx="3">
                  <c:v>6.82</c:v>
                </c:pt>
                <c:pt idx="4">
                  <c:v>6.57</c:v>
                </c:pt>
                <c:pt idx="5">
                  <c:v>6.89</c:v>
                </c:pt>
                <c:pt idx="6">
                  <c:v>6.48</c:v>
                </c:pt>
                <c:pt idx="7">
                  <c:v>6.26</c:v>
                </c:pt>
                <c:pt idx="8">
                  <c:v>5.99</c:v>
                </c:pt>
                <c:pt idx="9">
                  <c:v>7.14</c:v>
                </c:pt>
                <c:pt idx="10">
                  <c:v>6.6</c:v>
                </c:pt>
                <c:pt idx="11">
                  <c:v>6.44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6.39</c:v>
                </c:pt>
                <c:pt idx="1">
                  <c:v>5.84</c:v>
                </c:pt>
                <c:pt idx="2">
                  <c:v>7.38</c:v>
                </c:pt>
                <c:pt idx="3">
                  <c:v>5.99</c:v>
                </c:pt>
                <c:pt idx="4">
                  <c:v>6.44</c:v>
                </c:pt>
                <c:pt idx="5">
                  <c:v>6.24</c:v>
                </c:pt>
                <c:pt idx="6">
                  <c:v>5.81</c:v>
                </c:pt>
                <c:pt idx="7">
                  <c:v>8.0399999999999991</c:v>
                </c:pt>
                <c:pt idx="8">
                  <c:v>7.27</c:v>
                </c:pt>
                <c:pt idx="9">
                  <c:v>6.87</c:v>
                </c:pt>
                <c:pt idx="10">
                  <c:v>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23136"/>
        <c:axId val="318673984"/>
      </c:lineChart>
      <c:catAx>
        <c:axId val="3113231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673984"/>
        <c:crosses val="autoZero"/>
        <c:auto val="1"/>
        <c:lblAlgn val="ctr"/>
        <c:lblOffset val="100"/>
        <c:noMultiLvlLbl val="0"/>
      </c:catAx>
      <c:valAx>
        <c:axId val="3186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23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8.42</c:v>
                </c:pt>
                <c:pt idx="2">
                  <c:v>8.69</c:v>
                </c:pt>
                <c:pt idx="3">
                  <c:v>8.44</c:v>
                </c:pt>
                <c:pt idx="4">
                  <c:v>9.1999999999999993</c:v>
                </c:pt>
                <c:pt idx="5">
                  <c:v>8.35</c:v>
                </c:pt>
                <c:pt idx="6">
                  <c:v>8.6199999999999992</c:v>
                </c:pt>
                <c:pt idx="7">
                  <c:v>7.32</c:v>
                </c:pt>
                <c:pt idx="8">
                  <c:v>7.22</c:v>
                </c:pt>
                <c:pt idx="9">
                  <c:v>7.79</c:v>
                </c:pt>
                <c:pt idx="10">
                  <c:v>8.2799999999999994</c:v>
                </c:pt>
                <c:pt idx="11">
                  <c:v>7.31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7.61</c:v>
                </c:pt>
                <c:pt idx="1">
                  <c:v>8.24</c:v>
                </c:pt>
                <c:pt idx="2">
                  <c:v>11.35</c:v>
                </c:pt>
                <c:pt idx="3">
                  <c:v>7.03</c:v>
                </c:pt>
                <c:pt idx="4">
                  <c:v>5.93</c:v>
                </c:pt>
                <c:pt idx="5">
                  <c:v>4.28</c:v>
                </c:pt>
                <c:pt idx="6">
                  <c:v>6.84</c:v>
                </c:pt>
                <c:pt idx="7">
                  <c:v>7.23</c:v>
                </c:pt>
                <c:pt idx="8">
                  <c:v>7.09</c:v>
                </c:pt>
                <c:pt idx="9">
                  <c:v>6.28</c:v>
                </c:pt>
                <c:pt idx="10">
                  <c:v>6.58</c:v>
                </c:pt>
                <c:pt idx="11">
                  <c:v>5.36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6.58</c:v>
                </c:pt>
                <c:pt idx="1">
                  <c:v>6.93</c:v>
                </c:pt>
                <c:pt idx="2">
                  <c:v>6.76</c:v>
                </c:pt>
                <c:pt idx="3">
                  <c:v>6.93</c:v>
                </c:pt>
                <c:pt idx="4">
                  <c:v>6.76</c:v>
                </c:pt>
                <c:pt idx="5">
                  <c:v>6.91</c:v>
                </c:pt>
                <c:pt idx="6">
                  <c:v>6.94</c:v>
                </c:pt>
                <c:pt idx="7">
                  <c:v>6.91</c:v>
                </c:pt>
                <c:pt idx="8">
                  <c:v>5.52</c:v>
                </c:pt>
                <c:pt idx="9">
                  <c:v>6.35</c:v>
                </c:pt>
                <c:pt idx="10">
                  <c:v>5.74</c:v>
                </c:pt>
                <c:pt idx="11">
                  <c:v>4.55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3.81</c:v>
                </c:pt>
                <c:pt idx="1">
                  <c:v>3.5</c:v>
                </c:pt>
                <c:pt idx="2">
                  <c:v>4.22</c:v>
                </c:pt>
                <c:pt idx="3">
                  <c:v>3.14</c:v>
                </c:pt>
                <c:pt idx="4">
                  <c:v>3.36</c:v>
                </c:pt>
                <c:pt idx="5">
                  <c:v>3.21</c:v>
                </c:pt>
                <c:pt idx="6">
                  <c:v>2.99</c:v>
                </c:pt>
                <c:pt idx="7">
                  <c:v>3.28</c:v>
                </c:pt>
                <c:pt idx="8">
                  <c:v>2.89</c:v>
                </c:pt>
                <c:pt idx="9">
                  <c:v>2.94</c:v>
                </c:pt>
                <c:pt idx="10">
                  <c:v>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12384"/>
        <c:axId val="318676288"/>
      </c:lineChart>
      <c:catAx>
        <c:axId val="3113123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676288"/>
        <c:crosses val="autoZero"/>
        <c:auto val="1"/>
        <c:lblAlgn val="ctr"/>
        <c:lblOffset val="100"/>
        <c:noMultiLvlLbl val="0"/>
      </c:catAx>
      <c:valAx>
        <c:axId val="318676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12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2.0699999999999998</c:v>
                </c:pt>
                <c:pt idx="1">
                  <c:v>2.2200000000000002</c:v>
                </c:pt>
                <c:pt idx="2">
                  <c:v>2.2400000000000002</c:v>
                </c:pt>
                <c:pt idx="3">
                  <c:v>2.58</c:v>
                </c:pt>
                <c:pt idx="4">
                  <c:v>2.27</c:v>
                </c:pt>
                <c:pt idx="5">
                  <c:v>2.36</c:v>
                </c:pt>
                <c:pt idx="6">
                  <c:v>2.09</c:v>
                </c:pt>
                <c:pt idx="7">
                  <c:v>1.98</c:v>
                </c:pt>
                <c:pt idx="8">
                  <c:v>2.69</c:v>
                </c:pt>
                <c:pt idx="9">
                  <c:v>2.33</c:v>
                </c:pt>
                <c:pt idx="10">
                  <c:v>2.13</c:v>
                </c:pt>
                <c:pt idx="11">
                  <c:v>1.93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2.25</c:v>
                </c:pt>
                <c:pt idx="1">
                  <c:v>2.74</c:v>
                </c:pt>
                <c:pt idx="2">
                  <c:v>3.03</c:v>
                </c:pt>
                <c:pt idx="3">
                  <c:v>1.57</c:v>
                </c:pt>
                <c:pt idx="4">
                  <c:v>1.66</c:v>
                </c:pt>
                <c:pt idx="5">
                  <c:v>1.37</c:v>
                </c:pt>
                <c:pt idx="6">
                  <c:v>2.13</c:v>
                </c:pt>
                <c:pt idx="7">
                  <c:v>2</c:v>
                </c:pt>
                <c:pt idx="8">
                  <c:v>2.27</c:v>
                </c:pt>
                <c:pt idx="9">
                  <c:v>2.13</c:v>
                </c:pt>
                <c:pt idx="10">
                  <c:v>1.88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2.16</c:v>
                </c:pt>
                <c:pt idx="1">
                  <c:v>2.1800000000000002</c:v>
                </c:pt>
                <c:pt idx="2">
                  <c:v>2.6</c:v>
                </c:pt>
                <c:pt idx="3">
                  <c:v>2.5099999999999998</c:v>
                </c:pt>
                <c:pt idx="4">
                  <c:v>2.36</c:v>
                </c:pt>
                <c:pt idx="5">
                  <c:v>2.5099999999999998</c:v>
                </c:pt>
                <c:pt idx="6">
                  <c:v>2.38</c:v>
                </c:pt>
                <c:pt idx="7">
                  <c:v>2.34</c:v>
                </c:pt>
                <c:pt idx="8">
                  <c:v>2.2200000000000002</c:v>
                </c:pt>
                <c:pt idx="9">
                  <c:v>2.74</c:v>
                </c:pt>
                <c:pt idx="10">
                  <c:v>2.6</c:v>
                </c:pt>
                <c:pt idx="11">
                  <c:v>2.4500000000000002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2.06</c:v>
                </c:pt>
                <c:pt idx="1">
                  <c:v>1.86</c:v>
                </c:pt>
                <c:pt idx="2">
                  <c:v>2.27</c:v>
                </c:pt>
                <c:pt idx="3">
                  <c:v>1.86</c:v>
                </c:pt>
                <c:pt idx="4">
                  <c:v>2.69</c:v>
                </c:pt>
                <c:pt idx="5">
                  <c:v>2.44</c:v>
                </c:pt>
                <c:pt idx="6">
                  <c:v>2.27</c:v>
                </c:pt>
                <c:pt idx="7">
                  <c:v>2.33</c:v>
                </c:pt>
                <c:pt idx="8">
                  <c:v>2</c:v>
                </c:pt>
                <c:pt idx="9">
                  <c:v>2.1800000000000002</c:v>
                </c:pt>
                <c:pt idx="10">
                  <c:v>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20576"/>
        <c:axId val="318883520"/>
      </c:lineChart>
      <c:catAx>
        <c:axId val="3113205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883520"/>
        <c:crosses val="autoZero"/>
        <c:auto val="1"/>
        <c:lblAlgn val="ctr"/>
        <c:lblOffset val="100"/>
        <c:noMultiLvlLbl val="0"/>
      </c:catAx>
      <c:valAx>
        <c:axId val="31888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20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0.6</c:v>
                </c:pt>
                <c:pt idx="1">
                  <c:v>0.45</c:v>
                </c:pt>
                <c:pt idx="2">
                  <c:v>0.36</c:v>
                </c:pt>
                <c:pt idx="3">
                  <c:v>0.23</c:v>
                </c:pt>
                <c:pt idx="4">
                  <c:v>0.45</c:v>
                </c:pt>
                <c:pt idx="5">
                  <c:v>0.45</c:v>
                </c:pt>
                <c:pt idx="6">
                  <c:v>0.34</c:v>
                </c:pt>
                <c:pt idx="7">
                  <c:v>0.41</c:v>
                </c:pt>
                <c:pt idx="8">
                  <c:v>0.31</c:v>
                </c:pt>
                <c:pt idx="9">
                  <c:v>0.25</c:v>
                </c:pt>
                <c:pt idx="10">
                  <c:v>0.22</c:v>
                </c:pt>
                <c:pt idx="11">
                  <c:v>0.13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0.47</c:v>
                </c:pt>
                <c:pt idx="1">
                  <c:v>0.25</c:v>
                </c:pt>
                <c:pt idx="2">
                  <c:v>0.36</c:v>
                </c:pt>
                <c:pt idx="3">
                  <c:v>0.13</c:v>
                </c:pt>
                <c:pt idx="4">
                  <c:v>0.11</c:v>
                </c:pt>
                <c:pt idx="5">
                  <c:v>0.11</c:v>
                </c:pt>
                <c:pt idx="6">
                  <c:v>0.14000000000000001</c:v>
                </c:pt>
                <c:pt idx="7">
                  <c:v>0.27</c:v>
                </c:pt>
                <c:pt idx="8">
                  <c:v>0.16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0.14000000000000001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0.18</c:v>
                </c:pt>
                <c:pt idx="1">
                  <c:v>0.32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0.27</c:v>
                </c:pt>
                <c:pt idx="7">
                  <c:v>0.32</c:v>
                </c:pt>
                <c:pt idx="8">
                  <c:v>0.31</c:v>
                </c:pt>
                <c:pt idx="9">
                  <c:v>0.34</c:v>
                </c:pt>
                <c:pt idx="10">
                  <c:v>0.23</c:v>
                </c:pt>
                <c:pt idx="11">
                  <c:v>0.28999999999999998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7.0000000000000007E-2</c:v>
                </c:pt>
                <c:pt idx="2">
                  <c:v>0.27</c:v>
                </c:pt>
                <c:pt idx="3">
                  <c:v>0.18</c:v>
                </c:pt>
                <c:pt idx="4">
                  <c:v>0.16</c:v>
                </c:pt>
                <c:pt idx="5">
                  <c:v>0.2</c:v>
                </c:pt>
                <c:pt idx="6">
                  <c:v>0.2</c:v>
                </c:pt>
                <c:pt idx="7">
                  <c:v>0.25</c:v>
                </c:pt>
                <c:pt idx="8">
                  <c:v>0.16</c:v>
                </c:pt>
                <c:pt idx="9">
                  <c:v>0.13</c:v>
                </c:pt>
                <c:pt idx="10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21600"/>
        <c:axId val="318885824"/>
      </c:lineChart>
      <c:catAx>
        <c:axId val="3113216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885824"/>
        <c:crosses val="autoZero"/>
        <c:auto val="1"/>
        <c:lblAlgn val="ctr"/>
        <c:lblOffset val="100"/>
        <c:noMultiLvlLbl val="0"/>
      </c:catAx>
      <c:valAx>
        <c:axId val="31888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2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4.78</c:v>
                </c:pt>
                <c:pt idx="1">
                  <c:v>4.28</c:v>
                </c:pt>
                <c:pt idx="2">
                  <c:v>4.33</c:v>
                </c:pt>
                <c:pt idx="3">
                  <c:v>4.46</c:v>
                </c:pt>
                <c:pt idx="4">
                  <c:v>4.6900000000000004</c:v>
                </c:pt>
                <c:pt idx="5">
                  <c:v>4.33</c:v>
                </c:pt>
                <c:pt idx="6">
                  <c:v>4.49</c:v>
                </c:pt>
                <c:pt idx="7">
                  <c:v>4.17</c:v>
                </c:pt>
                <c:pt idx="8">
                  <c:v>4.55</c:v>
                </c:pt>
                <c:pt idx="9">
                  <c:v>3.73</c:v>
                </c:pt>
                <c:pt idx="10">
                  <c:v>4.37</c:v>
                </c:pt>
                <c:pt idx="11">
                  <c:v>4.6900000000000004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4.17</c:v>
                </c:pt>
                <c:pt idx="2">
                  <c:v>4.55</c:v>
                </c:pt>
                <c:pt idx="3">
                  <c:v>3.16</c:v>
                </c:pt>
                <c:pt idx="4">
                  <c:v>2.67</c:v>
                </c:pt>
                <c:pt idx="5">
                  <c:v>2.76</c:v>
                </c:pt>
                <c:pt idx="6">
                  <c:v>3.43</c:v>
                </c:pt>
                <c:pt idx="7">
                  <c:v>3.91</c:v>
                </c:pt>
                <c:pt idx="8">
                  <c:v>3.75</c:v>
                </c:pt>
                <c:pt idx="9">
                  <c:v>3.73</c:v>
                </c:pt>
                <c:pt idx="10">
                  <c:v>3.9</c:v>
                </c:pt>
                <c:pt idx="11">
                  <c:v>3.72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3.97</c:v>
                </c:pt>
                <c:pt idx="1">
                  <c:v>3.48</c:v>
                </c:pt>
                <c:pt idx="2">
                  <c:v>4.5999999999999996</c:v>
                </c:pt>
                <c:pt idx="3">
                  <c:v>4.42</c:v>
                </c:pt>
                <c:pt idx="4">
                  <c:v>4.46</c:v>
                </c:pt>
                <c:pt idx="5">
                  <c:v>4.26</c:v>
                </c:pt>
                <c:pt idx="6">
                  <c:v>3.57</c:v>
                </c:pt>
                <c:pt idx="7">
                  <c:v>3.73</c:v>
                </c:pt>
                <c:pt idx="8">
                  <c:v>3.37</c:v>
                </c:pt>
                <c:pt idx="9">
                  <c:v>4.4000000000000004</c:v>
                </c:pt>
                <c:pt idx="10">
                  <c:v>4.29</c:v>
                </c:pt>
                <c:pt idx="11">
                  <c:v>3.79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3.32</c:v>
                </c:pt>
                <c:pt idx="1">
                  <c:v>3.57</c:v>
                </c:pt>
                <c:pt idx="2">
                  <c:v>4.42</c:v>
                </c:pt>
                <c:pt idx="3">
                  <c:v>4.4000000000000004</c:v>
                </c:pt>
                <c:pt idx="4">
                  <c:v>4.4400000000000004</c:v>
                </c:pt>
                <c:pt idx="5">
                  <c:v>4.1100000000000003</c:v>
                </c:pt>
                <c:pt idx="6">
                  <c:v>4.0599999999999996</c:v>
                </c:pt>
                <c:pt idx="7">
                  <c:v>4.1500000000000004</c:v>
                </c:pt>
                <c:pt idx="8">
                  <c:v>4.24</c:v>
                </c:pt>
                <c:pt idx="9">
                  <c:v>4.8</c:v>
                </c:pt>
                <c:pt idx="10">
                  <c:v>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22624"/>
        <c:axId val="318888128"/>
      </c:lineChart>
      <c:catAx>
        <c:axId val="3113226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8888128"/>
        <c:crosses val="autoZero"/>
        <c:auto val="1"/>
        <c:lblAlgn val="ctr"/>
        <c:lblOffset val="100"/>
        <c:noMultiLvlLbl val="0"/>
      </c:catAx>
      <c:valAx>
        <c:axId val="31888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322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0.32</c:v>
                </c:pt>
                <c:pt idx="1">
                  <c:v>0.31</c:v>
                </c:pt>
                <c:pt idx="2">
                  <c:v>0.31</c:v>
                </c:pt>
                <c:pt idx="3">
                  <c:v>0.25</c:v>
                </c:pt>
                <c:pt idx="4">
                  <c:v>0.36</c:v>
                </c:pt>
                <c:pt idx="5">
                  <c:v>0.36</c:v>
                </c:pt>
                <c:pt idx="6">
                  <c:v>0.38</c:v>
                </c:pt>
                <c:pt idx="7">
                  <c:v>0.23</c:v>
                </c:pt>
                <c:pt idx="8">
                  <c:v>0.25</c:v>
                </c:pt>
                <c:pt idx="9">
                  <c:v>0.23</c:v>
                </c:pt>
                <c:pt idx="10">
                  <c:v>0.22</c:v>
                </c:pt>
                <c:pt idx="11">
                  <c:v>0.56000000000000005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0.47</c:v>
                </c:pt>
                <c:pt idx="1">
                  <c:v>0.34</c:v>
                </c:pt>
                <c:pt idx="2">
                  <c:v>0.25</c:v>
                </c:pt>
                <c:pt idx="3">
                  <c:v>0.2</c:v>
                </c:pt>
                <c:pt idx="4">
                  <c:v>0.14000000000000001</c:v>
                </c:pt>
                <c:pt idx="5">
                  <c:v>0.04</c:v>
                </c:pt>
                <c:pt idx="6">
                  <c:v>0.25</c:v>
                </c:pt>
                <c:pt idx="7">
                  <c:v>0.2</c:v>
                </c:pt>
                <c:pt idx="8">
                  <c:v>0.4</c:v>
                </c:pt>
                <c:pt idx="9">
                  <c:v>0.27</c:v>
                </c:pt>
                <c:pt idx="10">
                  <c:v>0.65</c:v>
                </c:pt>
                <c:pt idx="11">
                  <c:v>0.28999999999999998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0.16</c:v>
                </c:pt>
                <c:pt idx="1">
                  <c:v>0.09</c:v>
                </c:pt>
                <c:pt idx="2">
                  <c:v>0.25</c:v>
                </c:pt>
                <c:pt idx="3">
                  <c:v>0.49</c:v>
                </c:pt>
                <c:pt idx="4">
                  <c:v>0.65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0.31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0.32</c:v>
                </c:pt>
                <c:pt idx="11">
                  <c:v>0.25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0.22</c:v>
                </c:pt>
                <c:pt idx="2">
                  <c:v>0.32</c:v>
                </c:pt>
                <c:pt idx="3">
                  <c:v>0.23</c:v>
                </c:pt>
                <c:pt idx="4">
                  <c:v>0.27</c:v>
                </c:pt>
                <c:pt idx="5">
                  <c:v>0.27</c:v>
                </c:pt>
                <c:pt idx="6">
                  <c:v>0.22</c:v>
                </c:pt>
                <c:pt idx="7">
                  <c:v>0.27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18880"/>
        <c:axId val="319300160"/>
      </c:lineChart>
      <c:catAx>
        <c:axId val="3114188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9300160"/>
        <c:crosses val="autoZero"/>
        <c:auto val="1"/>
        <c:lblAlgn val="ctr"/>
        <c:lblOffset val="100"/>
        <c:noMultiLvlLbl val="0"/>
      </c:catAx>
      <c:valAx>
        <c:axId val="31930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418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5.59</c:v>
                </c:pt>
                <c:pt idx="1">
                  <c:v>5.43</c:v>
                </c:pt>
                <c:pt idx="2">
                  <c:v>5.9</c:v>
                </c:pt>
                <c:pt idx="3">
                  <c:v>4.3099999999999996</c:v>
                </c:pt>
                <c:pt idx="4">
                  <c:v>5.29</c:v>
                </c:pt>
                <c:pt idx="5">
                  <c:v>5.57</c:v>
                </c:pt>
                <c:pt idx="6">
                  <c:v>6.08</c:v>
                </c:pt>
                <c:pt idx="7">
                  <c:v>5.9</c:v>
                </c:pt>
                <c:pt idx="8">
                  <c:v>4.4000000000000004</c:v>
                </c:pt>
                <c:pt idx="9">
                  <c:v>5.32</c:v>
                </c:pt>
                <c:pt idx="10">
                  <c:v>4.92</c:v>
                </c:pt>
                <c:pt idx="11">
                  <c:v>4.42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5.36</c:v>
                </c:pt>
                <c:pt idx="1">
                  <c:v>5.74</c:v>
                </c:pt>
                <c:pt idx="2">
                  <c:v>6.04</c:v>
                </c:pt>
                <c:pt idx="3">
                  <c:v>3.48</c:v>
                </c:pt>
                <c:pt idx="4">
                  <c:v>3.39</c:v>
                </c:pt>
                <c:pt idx="5">
                  <c:v>3.12</c:v>
                </c:pt>
                <c:pt idx="6">
                  <c:v>5.56</c:v>
                </c:pt>
                <c:pt idx="7">
                  <c:v>5.16</c:v>
                </c:pt>
                <c:pt idx="8">
                  <c:v>5.36</c:v>
                </c:pt>
                <c:pt idx="9">
                  <c:v>5.32</c:v>
                </c:pt>
                <c:pt idx="10">
                  <c:v>4.92</c:v>
                </c:pt>
                <c:pt idx="11">
                  <c:v>4.37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3.84</c:v>
                </c:pt>
                <c:pt idx="1">
                  <c:v>4.08</c:v>
                </c:pt>
                <c:pt idx="2">
                  <c:v>3.91</c:v>
                </c:pt>
                <c:pt idx="3">
                  <c:v>3.99</c:v>
                </c:pt>
                <c:pt idx="4">
                  <c:v>4.82</c:v>
                </c:pt>
                <c:pt idx="5">
                  <c:v>5.7</c:v>
                </c:pt>
                <c:pt idx="6">
                  <c:v>6.1</c:v>
                </c:pt>
                <c:pt idx="7">
                  <c:v>6.01</c:v>
                </c:pt>
                <c:pt idx="8">
                  <c:v>6.02</c:v>
                </c:pt>
                <c:pt idx="9">
                  <c:v>8.6</c:v>
                </c:pt>
                <c:pt idx="10">
                  <c:v>7.09</c:v>
                </c:pt>
                <c:pt idx="11">
                  <c:v>5.84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8.15</c:v>
                </c:pt>
                <c:pt idx="1">
                  <c:v>8.4600000000000009</c:v>
                </c:pt>
                <c:pt idx="2">
                  <c:v>11.72</c:v>
                </c:pt>
                <c:pt idx="3">
                  <c:v>12.57</c:v>
                </c:pt>
                <c:pt idx="4">
                  <c:v>9.4499999999999993</c:v>
                </c:pt>
                <c:pt idx="5">
                  <c:v>5.68</c:v>
                </c:pt>
                <c:pt idx="6">
                  <c:v>4.6500000000000004</c:v>
                </c:pt>
                <c:pt idx="7">
                  <c:v>6.3</c:v>
                </c:pt>
                <c:pt idx="8">
                  <c:v>6.28</c:v>
                </c:pt>
                <c:pt idx="9">
                  <c:v>5.74</c:v>
                </c:pt>
                <c:pt idx="10">
                  <c:v>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19904"/>
        <c:axId val="319302464"/>
      </c:lineChart>
      <c:catAx>
        <c:axId val="3114199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9302464"/>
        <c:crosses val="autoZero"/>
        <c:auto val="1"/>
        <c:lblAlgn val="ctr"/>
        <c:lblOffset val="100"/>
        <c:noMultiLvlLbl val="0"/>
      </c:catAx>
      <c:valAx>
        <c:axId val="31930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419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2.7890000000000002E-2</c:v>
                </c:pt>
                <c:pt idx="1">
                  <c:v>2.3088999999999998E-2</c:v>
                </c:pt>
                <c:pt idx="2">
                  <c:v>5.9450000000000003E-2</c:v>
                </c:pt>
                <c:pt idx="3">
                  <c:v>7.0317000000000005E-2</c:v>
                </c:pt>
                <c:pt idx="4">
                  <c:v>0.20122499999999999</c:v>
                </c:pt>
                <c:pt idx="5">
                  <c:v>0.40866000000000002</c:v>
                </c:pt>
                <c:pt idx="6">
                  <c:v>0.20936899999999992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0.19266420482810268</c:v>
                </c:pt>
                <c:pt idx="1">
                  <c:v>0.1327282385215478</c:v>
                </c:pt>
                <c:pt idx="2">
                  <c:v>0.17258513744811091</c:v>
                </c:pt>
                <c:pt idx="3">
                  <c:v>3.0207132211870737E-2</c:v>
                </c:pt>
                <c:pt idx="4">
                  <c:v>0.196012036147278</c:v>
                </c:pt>
                <c:pt idx="5">
                  <c:v>0.27580325084308988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421440"/>
        <c:axId val="319305344"/>
      </c:barChart>
      <c:catAx>
        <c:axId val="31142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9305344"/>
        <c:crosses val="autoZero"/>
        <c:auto val="1"/>
        <c:lblAlgn val="ctr"/>
        <c:lblOffset val="100"/>
        <c:noMultiLvlLbl val="0"/>
      </c:catAx>
      <c:valAx>
        <c:axId val="3193053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42144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0.63506604502627984</c:v>
                </c:pt>
                <c:pt idx="1">
                  <c:v>0.43002268641352148</c:v>
                </c:pt>
                <c:pt idx="2">
                  <c:v>0.17896092862955199</c:v>
                </c:pt>
                <c:pt idx="3">
                  <c:v>0.2066189055395645</c:v>
                </c:pt>
                <c:pt idx="4">
                  <c:v>0.11023564479349368</c:v>
                </c:pt>
                <c:pt idx="5">
                  <c:v>0.13636047928795514</c:v>
                </c:pt>
                <c:pt idx="6">
                  <c:v>0.53613047137000935</c:v>
                </c:pt>
                <c:pt idx="7">
                  <c:v>0.75861158856803623</c:v>
                </c:pt>
                <c:pt idx="8">
                  <c:v>0.15540595373960267</c:v>
                </c:pt>
                <c:pt idx="9">
                  <c:v>0.11630095212750013</c:v>
                </c:pt>
                <c:pt idx="10">
                  <c:v>0.69031181206905501</c:v>
                </c:pt>
                <c:pt idx="11">
                  <c:v>0.21337292062533494</c:v>
                </c:pt>
                <c:pt idx="12">
                  <c:v>0.31571182186595936</c:v>
                </c:pt>
                <c:pt idx="13">
                  <c:v>4.4719212679826197E-2</c:v>
                </c:pt>
                <c:pt idx="14">
                  <c:v>2.3687306209555784E-2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422464"/>
        <c:axId val="319307072"/>
      </c:barChart>
      <c:catAx>
        <c:axId val="31142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9307072"/>
        <c:crosses val="autoZero"/>
        <c:auto val="1"/>
        <c:lblAlgn val="ctr"/>
        <c:lblOffset val="100"/>
        <c:noMultiLvlLbl val="0"/>
      </c:catAx>
      <c:valAx>
        <c:axId val="3193070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4224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0.33686413240779595</c:v>
                </c:pt>
                <c:pt idx="1">
                  <c:v>1.1333504117575043E-2</c:v>
                </c:pt>
                <c:pt idx="2">
                  <c:v>0.11894190670226716</c:v>
                </c:pt>
                <c:pt idx="3">
                  <c:v>4.5650167823824257E-2</c:v>
                </c:pt>
                <c:pt idx="4">
                  <c:v>6.8415719038220522E-3</c:v>
                </c:pt>
                <c:pt idx="5">
                  <c:v>0.45054663931288119</c:v>
                </c:pt>
                <c:pt idx="6">
                  <c:v>2.98220777318343E-2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44576"/>
        <c:axId val="319595648"/>
      </c:barChart>
      <c:catAx>
        <c:axId val="312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9595648"/>
        <c:crosses val="autoZero"/>
        <c:auto val="0"/>
        <c:lblAlgn val="ctr"/>
        <c:lblOffset val="100"/>
        <c:noMultiLvlLbl val="0"/>
      </c:catAx>
      <c:valAx>
        <c:axId val="3195956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34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3210492</c:v>
                </c:pt>
                <c:pt idx="1">
                  <c:v>3920892</c:v>
                </c:pt>
                <c:pt idx="2">
                  <c:v>4796580</c:v>
                </c:pt>
                <c:pt idx="3">
                  <c:v>5543828</c:v>
                </c:pt>
                <c:pt idx="4">
                  <c:v>5652356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1580801</c:v>
                </c:pt>
                <c:pt idx="1">
                  <c:v>1940644</c:v>
                </c:pt>
                <c:pt idx="2">
                  <c:v>2349345</c:v>
                </c:pt>
                <c:pt idx="3">
                  <c:v>2700839</c:v>
                </c:pt>
                <c:pt idx="4">
                  <c:v>2756645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1629691</c:v>
                </c:pt>
                <c:pt idx="1">
                  <c:v>1980248</c:v>
                </c:pt>
                <c:pt idx="2">
                  <c:v>2447235</c:v>
                </c:pt>
                <c:pt idx="3">
                  <c:v>2842989</c:v>
                </c:pt>
                <c:pt idx="4">
                  <c:v>2895711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45088"/>
        <c:axId val="319597952"/>
      </c:lineChart>
      <c:catAx>
        <c:axId val="312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9597952"/>
        <c:crosses val="autoZero"/>
        <c:auto val="1"/>
        <c:lblAlgn val="ctr"/>
        <c:lblOffset val="100"/>
        <c:noMultiLvlLbl val="0"/>
      </c:catAx>
      <c:valAx>
        <c:axId val="319597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34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197668</c:v>
                </c:pt>
                <c:pt idx="1">
                  <c:v>561190</c:v>
                </c:pt>
                <c:pt idx="2">
                  <c:v>1481795</c:v>
                </c:pt>
                <c:pt idx="3">
                  <c:v>39544</c:v>
                </c:pt>
                <c:pt idx="4">
                  <c:v>1689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89393</c:v>
                </c:pt>
                <c:pt idx="1">
                  <c:v>303025</c:v>
                </c:pt>
                <c:pt idx="2">
                  <c:v>81069</c:v>
                </c:pt>
                <c:pt idx="3">
                  <c:v>341138</c:v>
                </c:pt>
                <c:pt idx="4">
                  <c:v>105383</c:v>
                </c:pt>
                <c:pt idx="5">
                  <c:v>66589</c:v>
                </c:pt>
                <c:pt idx="6">
                  <c:v>999854</c:v>
                </c:pt>
                <c:pt idx="7">
                  <c:v>48849</c:v>
                </c:pt>
                <c:pt idx="8">
                  <c:v>61137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93840</c:v>
                </c:pt>
                <c:pt idx="1">
                  <c:v>321647</c:v>
                </c:pt>
                <c:pt idx="2">
                  <c:v>80386</c:v>
                </c:pt>
                <c:pt idx="3">
                  <c:v>362160</c:v>
                </c:pt>
                <c:pt idx="4">
                  <c:v>112730</c:v>
                </c:pt>
                <c:pt idx="5">
                  <c:v>64756</c:v>
                </c:pt>
                <c:pt idx="6">
                  <c:v>1033868</c:v>
                </c:pt>
                <c:pt idx="7">
                  <c:v>48435</c:v>
                </c:pt>
                <c:pt idx="8">
                  <c:v>67882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85850</c:v>
                </c:pt>
                <c:pt idx="1">
                  <c:v>260391</c:v>
                </c:pt>
                <c:pt idx="2">
                  <c:v>49657</c:v>
                </c:pt>
                <c:pt idx="3">
                  <c:v>417334</c:v>
                </c:pt>
                <c:pt idx="4">
                  <c:v>144441</c:v>
                </c:pt>
                <c:pt idx="5">
                  <c:v>68470</c:v>
                </c:pt>
                <c:pt idx="6">
                  <c:v>766835</c:v>
                </c:pt>
                <c:pt idx="7">
                  <c:v>138241</c:v>
                </c:pt>
                <c:pt idx="8">
                  <c:v>75765</c:v>
                </c:pt>
                <c:pt idx="9">
                  <c:v>32320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308425</c:v>
                </c:pt>
                <c:pt idx="1">
                  <c:v>143218</c:v>
                </c:pt>
                <c:pt idx="2">
                  <c:v>165207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3425</c:v>
                </c:pt>
                <c:pt idx="1">
                  <c:v>1560</c:v>
                </c:pt>
                <c:pt idx="2">
                  <c:v>1865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45600"/>
        <c:axId val="320112320"/>
      </c:barChart>
      <c:catAx>
        <c:axId val="3123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112320"/>
        <c:crosses val="autoZero"/>
        <c:auto val="1"/>
        <c:lblAlgn val="ctr"/>
        <c:lblOffset val="100"/>
        <c:noMultiLvlLbl val="0"/>
      </c:catAx>
      <c:valAx>
        <c:axId val="320112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345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4892</c:v>
                </c:pt>
                <c:pt idx="1">
                  <c:v>3088</c:v>
                </c:pt>
                <c:pt idx="2">
                  <c:v>1804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46112"/>
        <c:axId val="320114048"/>
      </c:barChart>
      <c:catAx>
        <c:axId val="3123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114048"/>
        <c:crosses val="autoZero"/>
        <c:auto val="1"/>
        <c:lblAlgn val="ctr"/>
        <c:lblOffset val="100"/>
        <c:noMultiLvlLbl val="0"/>
      </c:catAx>
      <c:valAx>
        <c:axId val="320114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346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308.82</c:v>
                </c:pt>
                <c:pt idx="1">
                  <c:v>322.36</c:v>
                </c:pt>
                <c:pt idx="2">
                  <c:v>326.08</c:v>
                </c:pt>
                <c:pt idx="3">
                  <c:v>340.28</c:v>
                </c:pt>
                <c:pt idx="4">
                  <c:v>378.82</c:v>
                </c:pt>
                <c:pt idx="5">
                  <c:v>362.71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46624"/>
        <c:axId val="320115776"/>
      </c:barChart>
      <c:catAx>
        <c:axId val="3123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115776"/>
        <c:crosses val="autoZero"/>
        <c:auto val="1"/>
        <c:lblAlgn val="ctr"/>
        <c:lblOffset val="100"/>
        <c:noMultiLvlLbl val="0"/>
      </c:catAx>
      <c:valAx>
        <c:axId val="3201157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346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338.87</c:v>
                </c:pt>
                <c:pt idx="1">
                  <c:v>364.43</c:v>
                </c:pt>
                <c:pt idx="2">
                  <c:v>380.16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47648"/>
        <c:axId val="320117504"/>
      </c:barChart>
      <c:catAx>
        <c:axId val="3123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117504"/>
        <c:crosses val="autoZero"/>
        <c:auto val="1"/>
        <c:lblAlgn val="ctr"/>
        <c:lblOffset val="100"/>
        <c:noMultiLvlLbl val="0"/>
      </c:catAx>
      <c:valAx>
        <c:axId val="3201175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347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7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7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124</v>
      </c>
      <c r="F16" s="115" t="s">
        <v>241</v>
      </c>
      <c r="G16" s="118">
        <v>523780</v>
      </c>
      <c r="H16" s="121">
        <f t="shared" ref="H16:H22" si="0">IF(SUM($B$70:$B$75)&gt;0,G16/SUM($B$70:$B$75,0))</f>
        <v>0.13382638238248162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754064</v>
      </c>
      <c r="H17" s="114">
        <f t="shared" si="0"/>
        <v>0.19266420482810268</v>
      </c>
    </row>
    <row r="18" spans="1:8" ht="15.75" x14ac:dyDescent="0.25">
      <c r="A18" s="68"/>
      <c r="B18" s="69">
        <f>C18+D18</f>
        <v>21157</v>
      </c>
      <c r="C18" s="69">
        <v>207</v>
      </c>
      <c r="D18" s="69">
        <v>20950</v>
      </c>
      <c r="F18" s="26" t="s">
        <v>244</v>
      </c>
      <c r="G18" s="119">
        <v>519482</v>
      </c>
      <c r="H18" s="114">
        <f t="shared" si="0"/>
        <v>0.1327282385215478</v>
      </c>
    </row>
    <row r="19" spans="1:8" x14ac:dyDescent="0.2">
      <c r="A19" s="70"/>
      <c r="F19" s="26" t="s">
        <v>245</v>
      </c>
      <c r="G19" s="119">
        <v>675477</v>
      </c>
      <c r="H19" s="114">
        <f t="shared" si="0"/>
        <v>0.17258513744811091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118227</v>
      </c>
      <c r="H20" s="114">
        <f t="shared" si="0"/>
        <v>3.0207132211870737E-2</v>
      </c>
    </row>
    <row r="21" spans="1:8" ht="15.75" x14ac:dyDescent="0.25">
      <c r="A21" s="14" t="s">
        <v>485</v>
      </c>
      <c r="B21" s="10"/>
      <c r="C21" s="10"/>
      <c r="D21" s="11">
        <v>5652356</v>
      </c>
      <c r="F21" s="26" t="s">
        <v>247</v>
      </c>
      <c r="G21" s="119">
        <v>767167</v>
      </c>
      <c r="H21" s="114">
        <f t="shared" si="0"/>
        <v>0.196012036147278</v>
      </c>
    </row>
    <row r="22" spans="1:8" ht="15.75" x14ac:dyDescent="0.25">
      <c r="A22" s="14" t="s">
        <v>486</v>
      </c>
      <c r="B22" s="10"/>
      <c r="C22" s="10"/>
      <c r="D22" s="12">
        <v>9.7409999999999997E-3</v>
      </c>
      <c r="F22" s="26" t="s">
        <v>248</v>
      </c>
      <c r="G22" s="119">
        <v>1079460</v>
      </c>
      <c r="H22" s="114">
        <f t="shared" si="0"/>
        <v>0.27580325084308988</v>
      </c>
    </row>
    <row r="23" spans="1:8" ht="15.75" x14ac:dyDescent="0.25">
      <c r="A23" s="9" t="s">
        <v>4</v>
      </c>
      <c r="B23" s="10"/>
      <c r="C23" s="10"/>
      <c r="D23" s="11">
        <v>1367779</v>
      </c>
      <c r="F23" s="27" t="s">
        <v>249</v>
      </c>
      <c r="G23" s="117"/>
      <c r="H23" s="125">
        <v>7.78</v>
      </c>
    </row>
    <row r="24" spans="1:8" ht="15.75" x14ac:dyDescent="0.25">
      <c r="A24" s="14" t="s">
        <v>5</v>
      </c>
      <c r="B24" s="10"/>
      <c r="C24" s="10"/>
      <c r="D24" s="11">
        <v>1366627</v>
      </c>
      <c r="F24" s="27" t="s">
        <v>250</v>
      </c>
      <c r="G24" s="117"/>
      <c r="H24" s="125">
        <v>7.5</v>
      </c>
    </row>
    <row r="25" spans="1:8" ht="15.75" x14ac:dyDescent="0.25">
      <c r="A25" s="9" t="s">
        <v>6</v>
      </c>
      <c r="B25" s="10"/>
      <c r="C25" s="10"/>
      <c r="D25" s="11">
        <v>2605522</v>
      </c>
      <c r="F25" s="27" t="s">
        <v>251</v>
      </c>
      <c r="G25" s="117"/>
      <c r="H25" s="125">
        <v>8.09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8655.07</v>
      </c>
      <c r="F28" s="26" t="s">
        <v>252</v>
      </c>
      <c r="G28" s="119">
        <v>4559526</v>
      </c>
      <c r="H28" s="114">
        <f t="shared" ref="H28:H34" si="1">IF($B$58&gt;0,G28/$B$58,0)</f>
        <v>0.80665938238851198</v>
      </c>
    </row>
    <row r="29" spans="1:8" ht="15.75" x14ac:dyDescent="0.25">
      <c r="A29" s="9" t="s">
        <v>10</v>
      </c>
      <c r="B29" s="16"/>
      <c r="C29" s="127">
        <v>6337.52</v>
      </c>
      <c r="F29" s="115" t="s">
        <v>254</v>
      </c>
      <c r="G29" s="118">
        <v>1092830</v>
      </c>
      <c r="H29" s="121">
        <f t="shared" si="1"/>
        <v>0.19334061761148802</v>
      </c>
    </row>
    <row r="30" spans="1:8" ht="15.75" x14ac:dyDescent="0.25">
      <c r="A30" s="9" t="s">
        <v>69</v>
      </c>
      <c r="B30" s="16"/>
      <c r="C30" s="127">
        <v>1908.76</v>
      </c>
      <c r="F30" s="26" t="s">
        <v>255</v>
      </c>
      <c r="G30" s="119">
        <v>319122</v>
      </c>
      <c r="H30" s="114">
        <f t="shared" si="1"/>
        <v>5.6458227330338007E-2</v>
      </c>
    </row>
    <row r="31" spans="1:8" ht="15.75" x14ac:dyDescent="0.25">
      <c r="A31" s="9" t="s">
        <v>70</v>
      </c>
      <c r="B31" s="16"/>
      <c r="C31" s="127">
        <v>2473.37</v>
      </c>
      <c r="F31" s="26" t="s">
        <v>256</v>
      </c>
      <c r="G31" s="119">
        <v>365097</v>
      </c>
      <c r="H31" s="114">
        <f t="shared" si="1"/>
        <v>6.459200375914044E-2</v>
      </c>
    </row>
    <row r="32" spans="1:8" ht="15.75" x14ac:dyDescent="0.25">
      <c r="A32" s="9" t="s">
        <v>11</v>
      </c>
      <c r="B32" s="16"/>
      <c r="C32" s="127">
        <v>2895.68</v>
      </c>
      <c r="F32" s="26" t="s">
        <v>257</v>
      </c>
      <c r="G32" s="119">
        <v>82428</v>
      </c>
      <c r="H32" s="114">
        <f t="shared" si="1"/>
        <v>1.4582945589414396E-2</v>
      </c>
    </row>
    <row r="33" spans="1:8" ht="15.75" x14ac:dyDescent="0.25">
      <c r="A33" s="9" t="s">
        <v>72</v>
      </c>
      <c r="B33" s="16"/>
      <c r="C33" s="127">
        <v>5852.48</v>
      </c>
      <c r="F33" s="26" t="s">
        <v>258</v>
      </c>
      <c r="G33" s="119">
        <v>152600</v>
      </c>
      <c r="H33" s="114">
        <f t="shared" si="1"/>
        <v>2.6997591800657993E-2</v>
      </c>
    </row>
    <row r="34" spans="1:8" ht="15.75" x14ac:dyDescent="0.25">
      <c r="A34" s="9" t="s">
        <v>239</v>
      </c>
      <c r="B34" s="16"/>
      <c r="C34" s="127">
        <v>4868.13</v>
      </c>
      <c r="F34" s="26" t="s">
        <v>259</v>
      </c>
      <c r="G34" s="119">
        <v>173583</v>
      </c>
      <c r="H34" s="114">
        <f t="shared" si="1"/>
        <v>3.0709849131937195E-2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91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2.7890000000000002E-2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2.3088999999999998E-2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5.9450000000000003E-2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7.0317000000000005E-2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0.20122499999999999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0.40866000000000002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0.20936899999999992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12.838143444947301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3210492</v>
      </c>
      <c r="C54" s="22">
        <f>+B54-D54</f>
        <v>1580801</v>
      </c>
      <c r="D54" s="22">
        <f>ROUND(B54/(E54+1),0)</f>
        <v>1629691</v>
      </c>
      <c r="E54" s="122">
        <v>0.97</v>
      </c>
      <c r="F54" s="20"/>
      <c r="I54" s="1"/>
    </row>
    <row r="55" spans="1:9" x14ac:dyDescent="0.2">
      <c r="A55" s="18">
        <v>2000</v>
      </c>
      <c r="B55" s="19">
        <v>3920892</v>
      </c>
      <c r="C55" s="19">
        <f>+B55-D55</f>
        <v>1940644</v>
      </c>
      <c r="D55" s="19">
        <f>ROUND(B55/(E55+1),0)</f>
        <v>1980248</v>
      </c>
      <c r="E55" s="123">
        <v>0.98</v>
      </c>
      <c r="F55" s="24">
        <v>2.0191000000000001E-2</v>
      </c>
      <c r="I55" s="1"/>
    </row>
    <row r="56" spans="1:9" x14ac:dyDescent="0.2">
      <c r="A56" s="21">
        <v>2010</v>
      </c>
      <c r="B56" s="22">
        <v>4796580</v>
      </c>
      <c r="C56" s="22">
        <f>+B56-D56</f>
        <v>2349345</v>
      </c>
      <c r="D56" s="22">
        <f>ROUND(B56/(E56+1),0)</f>
        <v>2447235</v>
      </c>
      <c r="E56" s="122">
        <v>0.96</v>
      </c>
      <c r="F56" s="23">
        <v>2.0362999999999999E-2</v>
      </c>
      <c r="I56" s="1"/>
    </row>
    <row r="57" spans="1:9" x14ac:dyDescent="0.2">
      <c r="A57" s="18">
        <v>2020</v>
      </c>
      <c r="B57" s="19">
        <v>5543828</v>
      </c>
      <c r="C57" s="19">
        <f>+B57-D57</f>
        <v>2700839</v>
      </c>
      <c r="D57" s="19">
        <f>ROUND(B57/(E57+1),0)</f>
        <v>2842989</v>
      </c>
      <c r="E57" s="123">
        <v>0.95</v>
      </c>
      <c r="F57" s="24">
        <v>1.4584E-2</v>
      </c>
      <c r="I57" s="1"/>
    </row>
    <row r="58" spans="1:9" ht="15.75" x14ac:dyDescent="0.25">
      <c r="A58" s="90">
        <v>2022</v>
      </c>
      <c r="B58" s="91">
        <f>C58+D58</f>
        <v>5652356</v>
      </c>
      <c r="C58" s="91">
        <v>2756645</v>
      </c>
      <c r="D58" s="91">
        <v>2895711</v>
      </c>
      <c r="E58" s="124">
        <v>0.95197517984356861</v>
      </c>
      <c r="F58" s="92">
        <v>9.7409999999999997E-3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6.37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59.05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19.46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78.47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679113</v>
      </c>
      <c r="C68" s="34">
        <v>338463</v>
      </c>
      <c r="D68" s="35">
        <v>340650</v>
      </c>
      <c r="I68" s="1"/>
    </row>
    <row r="69" spans="1:9" ht="15.75" x14ac:dyDescent="0.25">
      <c r="A69" s="18" t="s">
        <v>23</v>
      </c>
      <c r="B69" s="11">
        <f t="shared" si="2"/>
        <v>1059366</v>
      </c>
      <c r="C69" s="34">
        <v>559852</v>
      </c>
      <c r="D69" s="35">
        <v>499514</v>
      </c>
      <c r="I69" s="1"/>
    </row>
    <row r="70" spans="1:9" ht="15.75" x14ac:dyDescent="0.25">
      <c r="A70" s="18" t="s">
        <v>24</v>
      </c>
      <c r="B70" s="11">
        <f t="shared" si="2"/>
        <v>338556</v>
      </c>
      <c r="C70" s="34">
        <v>173891</v>
      </c>
      <c r="D70" s="35">
        <v>164665</v>
      </c>
      <c r="I70" s="1"/>
    </row>
    <row r="71" spans="1:9" ht="15.75" x14ac:dyDescent="0.25">
      <c r="A71" s="18" t="s">
        <v>25</v>
      </c>
      <c r="B71" s="11">
        <f t="shared" si="2"/>
        <v>687044</v>
      </c>
      <c r="C71" s="34">
        <v>335716</v>
      </c>
      <c r="D71" s="35">
        <v>351328</v>
      </c>
      <c r="I71" s="1"/>
    </row>
    <row r="72" spans="1:9" ht="15.75" x14ac:dyDescent="0.25">
      <c r="A72" s="36" t="s">
        <v>81</v>
      </c>
      <c r="B72" s="11">
        <f t="shared" si="2"/>
        <v>950245</v>
      </c>
      <c r="C72" s="34">
        <v>448616</v>
      </c>
      <c r="D72" s="35">
        <v>501629</v>
      </c>
      <c r="I72" s="1"/>
    </row>
    <row r="73" spans="1:9" ht="15.75" x14ac:dyDescent="0.25">
      <c r="A73" s="36" t="s">
        <v>82</v>
      </c>
      <c r="B73" s="11">
        <f>C73+D73</f>
        <v>736791</v>
      </c>
      <c r="C73" s="34">
        <v>352874</v>
      </c>
      <c r="D73" s="35">
        <v>383917</v>
      </c>
      <c r="I73" s="1"/>
    </row>
    <row r="74" spans="1:9" ht="15.75" x14ac:dyDescent="0.25">
      <c r="A74" s="36" t="s">
        <v>83</v>
      </c>
      <c r="B74" s="11">
        <f>C74+D74</f>
        <v>677564</v>
      </c>
      <c r="C74" s="34">
        <v>305171</v>
      </c>
      <c r="D74" s="35">
        <v>372393</v>
      </c>
      <c r="I74" s="1"/>
    </row>
    <row r="75" spans="1:9" ht="15.75" x14ac:dyDescent="0.25">
      <c r="A75" s="18" t="s">
        <v>26</v>
      </c>
      <c r="B75" s="11">
        <f t="shared" si="2"/>
        <v>523677</v>
      </c>
      <c r="C75" s="34">
        <v>242062</v>
      </c>
      <c r="D75" s="35">
        <v>281615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1367779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4.13</v>
      </c>
      <c r="F95" s="130" t="s">
        <v>261</v>
      </c>
      <c r="G95" s="129"/>
      <c r="H95" s="11">
        <v>868630</v>
      </c>
      <c r="I95" s="12">
        <f>IF(AND($C$94&gt;0,$C$94&lt;&gt;"N/D")=TRUE,H95/$C$94,0)</f>
        <v>0.63506604502627984</v>
      </c>
    </row>
    <row r="96" spans="1:9" ht="15.75" x14ac:dyDescent="0.25">
      <c r="F96" s="130" t="s">
        <v>262</v>
      </c>
      <c r="G96" s="129"/>
      <c r="H96" s="11">
        <v>588176</v>
      </c>
      <c r="I96" s="12">
        <f t="shared" ref="I96:I109" si="3">IF(AND($C$94&gt;0,$C$94&lt;&gt;"N/D")=TRUE,H96/$C$94,0)</f>
        <v>0.43002268641352148</v>
      </c>
    </row>
    <row r="97" spans="1:9" ht="15.75" x14ac:dyDescent="0.25">
      <c r="F97" s="128" t="s">
        <v>265</v>
      </c>
      <c r="G97" s="129"/>
      <c r="H97" s="11">
        <v>244779</v>
      </c>
      <c r="I97" s="12">
        <f t="shared" si="3"/>
        <v>0.17896092862955199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282609</v>
      </c>
      <c r="I98" s="12">
        <f t="shared" si="3"/>
        <v>0.2066189055395645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150778</v>
      </c>
      <c r="I99" s="12">
        <f t="shared" si="3"/>
        <v>0.11023564479349368</v>
      </c>
    </row>
    <row r="100" spans="1:9" ht="15.75" x14ac:dyDescent="0.25">
      <c r="A100" s="43" t="s">
        <v>31</v>
      </c>
      <c r="B100" s="11">
        <v>962848</v>
      </c>
      <c r="C100" s="12">
        <f>IF(AND($C$94&gt;0,$C$94&lt;&gt;"N/D")=TRUE,B100/$C$94,0)</f>
        <v>0.70394998022341326</v>
      </c>
      <c r="F100" s="128" t="s">
        <v>268</v>
      </c>
      <c r="G100" s="129"/>
      <c r="H100" s="11">
        <v>186511</v>
      </c>
      <c r="I100" s="12">
        <f t="shared" si="3"/>
        <v>0.13636047928795514</v>
      </c>
    </row>
    <row r="101" spans="1:9" ht="15.75" x14ac:dyDescent="0.25">
      <c r="A101" s="43" t="s">
        <v>32</v>
      </c>
      <c r="B101" s="11">
        <v>118757</v>
      </c>
      <c r="C101" s="12">
        <f>IF(AND($C$94&gt;0,$C$94&lt;&gt;"N/D")=TRUE,B101/$C$94,0)</f>
        <v>8.6824699019359117E-2</v>
      </c>
      <c r="F101" s="128" t="s">
        <v>269</v>
      </c>
      <c r="G101" s="129"/>
      <c r="H101" s="11">
        <v>733308</v>
      </c>
      <c r="I101" s="12">
        <f t="shared" si="3"/>
        <v>0.53613047137000935</v>
      </c>
    </row>
    <row r="102" spans="1:9" ht="15.75" x14ac:dyDescent="0.25">
      <c r="A102" s="43" t="s">
        <v>33</v>
      </c>
      <c r="B102" s="11">
        <v>159767</v>
      </c>
      <c r="C102" s="12">
        <f>IF(AND($C$94&gt;0,$C$94&lt;&gt;"N/D")=TRUE,B102/$C$94,0)</f>
        <v>0.11680761292577237</v>
      </c>
      <c r="F102" s="128" t="s">
        <v>270</v>
      </c>
      <c r="G102" s="129"/>
      <c r="H102" s="11">
        <v>1037613</v>
      </c>
      <c r="I102" s="12">
        <f t="shared" si="3"/>
        <v>0.75861158856803623</v>
      </c>
    </row>
    <row r="103" spans="1:9" ht="15.75" x14ac:dyDescent="0.25">
      <c r="A103" s="43" t="s">
        <v>34</v>
      </c>
      <c r="B103" s="11">
        <v>126407</v>
      </c>
      <c r="C103" s="12">
        <f>IF(AND($C$94&gt;0,$C$94&lt;&gt;"N/D")=TRUE,B103/$C$94,0)</f>
        <v>9.2417707831455226E-2</v>
      </c>
      <c r="F103" s="128" t="s">
        <v>271</v>
      </c>
      <c r="G103" s="129"/>
      <c r="H103" s="11">
        <v>212561</v>
      </c>
      <c r="I103" s="12">
        <f t="shared" si="3"/>
        <v>0.15540595373960267</v>
      </c>
    </row>
    <row r="104" spans="1:9" ht="15.75" x14ac:dyDescent="0.25">
      <c r="F104" s="128" t="s">
        <v>272</v>
      </c>
      <c r="G104" s="129"/>
      <c r="H104" s="11">
        <v>159074</v>
      </c>
      <c r="I104" s="12">
        <f t="shared" si="3"/>
        <v>0.11630095212750013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944194</v>
      </c>
      <c r="I105" s="12">
        <f t="shared" si="3"/>
        <v>0.69031181206905501</v>
      </c>
    </row>
    <row r="106" spans="1:9" ht="15.75" x14ac:dyDescent="0.25">
      <c r="A106" s="40" t="s">
        <v>37</v>
      </c>
      <c r="B106" s="10"/>
      <c r="C106" s="16"/>
      <c r="D106" s="11">
        <v>1366627</v>
      </c>
      <c r="F106" s="128" t="s">
        <v>264</v>
      </c>
      <c r="G106" s="129"/>
      <c r="H106" s="11">
        <v>291847</v>
      </c>
      <c r="I106" s="12">
        <f t="shared" si="3"/>
        <v>0.21337292062533494</v>
      </c>
    </row>
    <row r="107" spans="1:9" ht="15.75" x14ac:dyDescent="0.25">
      <c r="A107" s="44" t="s">
        <v>38</v>
      </c>
      <c r="B107" s="28"/>
      <c r="C107" s="45"/>
      <c r="D107" s="126">
        <v>43407.66</v>
      </c>
      <c r="F107" s="128" t="s">
        <v>274</v>
      </c>
      <c r="G107" s="129"/>
      <c r="H107" s="11">
        <v>431824</v>
      </c>
      <c r="I107" s="12">
        <f t="shared" si="3"/>
        <v>0.31571182186595936</v>
      </c>
    </row>
    <row r="108" spans="1:9" ht="15.75" x14ac:dyDescent="0.25">
      <c r="A108" s="26" t="s">
        <v>218</v>
      </c>
      <c r="B108" s="10"/>
      <c r="C108" s="16"/>
      <c r="D108" s="127">
        <v>10510.33</v>
      </c>
      <c r="F108" s="128" t="s">
        <v>275</v>
      </c>
      <c r="G108" s="129"/>
      <c r="H108" s="11">
        <v>61166</v>
      </c>
      <c r="I108" s="12">
        <f t="shared" si="3"/>
        <v>4.4719212679826197E-2</v>
      </c>
    </row>
    <row r="109" spans="1:9" ht="15.75" x14ac:dyDescent="0.25">
      <c r="F109" s="128" t="s">
        <v>276</v>
      </c>
      <c r="G109" s="129"/>
      <c r="H109" s="11">
        <v>32399</v>
      </c>
      <c r="I109" s="12">
        <f t="shared" si="3"/>
        <v>2.3687306209555784E-2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276161</v>
      </c>
      <c r="C112" s="12">
        <f>IF(AND($D$106&gt;0,$D$106&lt;&gt;"N/D")=TRUE,B112/$D$106,0)</f>
        <v>0.20207488949069496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679505</v>
      </c>
      <c r="C113" s="12">
        <f t="shared" ref="C113:C118" si="4">IF(AND($D$106&gt;0,$D$106&lt;&gt;"N/D")=TRUE,B113/$D$106,0)</f>
        <v>0.49721321179809852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226371</v>
      </c>
      <c r="C114" s="12">
        <f t="shared" si="4"/>
        <v>0.16564212473483986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72524</v>
      </c>
      <c r="C115" s="12">
        <f t="shared" si="4"/>
        <v>5.3067881726323277E-2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50433</v>
      </c>
      <c r="C116" s="12">
        <f t="shared" si="4"/>
        <v>3.690326621675117E-2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6437</v>
      </c>
      <c r="C117" s="12">
        <f t="shared" si="4"/>
        <v>4.7101367088459396E-3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55196</v>
      </c>
      <c r="C118" s="12">
        <f t="shared" si="4"/>
        <v>4.0388489324446247E-2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2605522</v>
      </c>
      <c r="C135" s="133">
        <f>C136+C137</f>
        <v>1</v>
      </c>
      <c r="G135" s="49" t="s">
        <v>277</v>
      </c>
      <c r="H135" s="131">
        <f>SUM(H136:H138)</f>
        <v>1661481</v>
      </c>
      <c r="I135" s="132">
        <f>SUM(I136:I138)</f>
        <v>1</v>
      </c>
    </row>
    <row r="136" spans="1:9" ht="15.75" x14ac:dyDescent="0.25">
      <c r="A136" s="50" t="s">
        <v>75</v>
      </c>
      <c r="B136" s="11">
        <v>2556856</v>
      </c>
      <c r="C136" s="24">
        <f>IF(AND($B$135&gt;0,$B$135&lt;&gt;"N/D")=TRUE,B136/$B$135,0)</f>
        <v>0.98132197693974565</v>
      </c>
      <c r="G136" s="50" t="s">
        <v>101</v>
      </c>
      <c r="H136" s="11">
        <v>833873</v>
      </c>
      <c r="I136" s="24">
        <f>IF(H135&gt;0,H136/$H$135,0)</f>
        <v>0.50188536612817114</v>
      </c>
    </row>
    <row r="137" spans="1:9" ht="15.75" x14ac:dyDescent="0.25">
      <c r="A137" s="50" t="s">
        <v>76</v>
      </c>
      <c r="B137" s="11">
        <v>48666</v>
      </c>
      <c r="C137" s="24">
        <f>IF(AND($B$135&gt;0,$B$135&lt;&gt;"N/D")=TRUE,B137/$B$135,0)</f>
        <v>1.8678023060254338E-2</v>
      </c>
      <c r="G137" s="50" t="s">
        <v>278</v>
      </c>
      <c r="H137" s="11">
        <v>525141</v>
      </c>
      <c r="I137" s="24">
        <f>IF(H136&gt;0,H137/$H$135,0)</f>
        <v>0.31606801401881818</v>
      </c>
    </row>
    <row r="138" spans="1:9" ht="15.75" x14ac:dyDescent="0.25">
      <c r="G138" s="50" t="s">
        <v>279</v>
      </c>
      <c r="H138" s="11">
        <v>302467</v>
      </c>
      <c r="I138" s="24">
        <f>IF(H137&gt;0,H138/$H$135,0)</f>
        <v>0.18204661985301065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411879</v>
      </c>
      <c r="C141" s="24">
        <f t="shared" ref="C141:C146" si="6">IF(AND($B$136&gt;0,$B$136&lt;&gt;"N/D")=TRUE,B141/$B$136,0)</f>
        <v>0.16108807066178149</v>
      </c>
      <c r="G141" s="26" t="s">
        <v>281</v>
      </c>
      <c r="H141" s="119">
        <v>1904076</v>
      </c>
      <c r="I141" s="114">
        <f t="shared" ref="I141:I148" si="7">IF($B$58&gt;0,H141/$B$58,0)</f>
        <v>0.33686413240779595</v>
      </c>
    </row>
    <row r="142" spans="1:9" ht="15.75" x14ac:dyDescent="0.25">
      <c r="A142" s="43" t="s">
        <v>51</v>
      </c>
      <c r="B142" s="11">
        <v>1118886</v>
      </c>
      <c r="C142" s="24">
        <f t="shared" si="6"/>
        <v>0.43760227404280883</v>
      </c>
      <c r="G142" s="116" t="s">
        <v>282</v>
      </c>
      <c r="H142" s="118">
        <f>SUM(H143:H148)</f>
        <v>3748280</v>
      </c>
      <c r="I142" s="121">
        <f t="shared" si="7"/>
        <v>0.663135867592204</v>
      </c>
    </row>
    <row r="143" spans="1:9" ht="15.75" x14ac:dyDescent="0.25">
      <c r="A143" s="43" t="s">
        <v>52</v>
      </c>
      <c r="B143" s="11">
        <v>305026</v>
      </c>
      <c r="C143" s="24">
        <f t="shared" si="6"/>
        <v>0.11929729323825823</v>
      </c>
      <c r="G143" s="26" t="s">
        <v>288</v>
      </c>
      <c r="H143" s="119">
        <v>64061</v>
      </c>
      <c r="I143" s="114">
        <f t="shared" si="7"/>
        <v>1.1333504117575043E-2</v>
      </c>
    </row>
    <row r="144" spans="1:9" ht="15.75" x14ac:dyDescent="0.25">
      <c r="A144" s="43" t="s">
        <v>53</v>
      </c>
      <c r="B144" s="11">
        <v>721065</v>
      </c>
      <c r="C144" s="24">
        <f t="shared" si="6"/>
        <v>0.28201236205715147</v>
      </c>
      <c r="G144" s="26" t="s">
        <v>283</v>
      </c>
      <c r="H144" s="119">
        <v>672302</v>
      </c>
      <c r="I144" s="114">
        <f t="shared" si="7"/>
        <v>0.11894190670226716</v>
      </c>
    </row>
    <row r="145" spans="1:9" ht="15.75" x14ac:dyDescent="0.25">
      <c r="A145" s="25" t="s">
        <v>14</v>
      </c>
      <c r="B145" s="31">
        <v>1583785</v>
      </c>
      <c r="C145" s="32">
        <f t="shared" si="6"/>
        <v>0.61942674910123996</v>
      </c>
      <c r="D145" s="52"/>
      <c r="G145" s="26" t="s">
        <v>284</v>
      </c>
      <c r="H145" s="119">
        <v>258031</v>
      </c>
      <c r="I145" s="114">
        <f t="shared" si="7"/>
        <v>4.5650167823824257E-2</v>
      </c>
    </row>
    <row r="146" spans="1:9" ht="15.75" x14ac:dyDescent="0.25">
      <c r="A146" s="25" t="s">
        <v>15</v>
      </c>
      <c r="B146" s="31">
        <v>973071</v>
      </c>
      <c r="C146" s="32">
        <f t="shared" si="6"/>
        <v>0.38057325089876004</v>
      </c>
      <c r="G146" s="26" t="s">
        <v>285</v>
      </c>
      <c r="H146" s="119">
        <v>38671</v>
      </c>
      <c r="I146" s="114">
        <f t="shared" si="7"/>
        <v>6.8415719038220522E-3</v>
      </c>
    </row>
    <row r="147" spans="1:9" x14ac:dyDescent="0.2">
      <c r="G147" s="26" t="s">
        <v>286</v>
      </c>
      <c r="H147" s="119">
        <v>2546650</v>
      </c>
      <c r="I147" s="114">
        <f t="shared" si="7"/>
        <v>0.45054663931288119</v>
      </c>
    </row>
    <row r="148" spans="1:9" x14ac:dyDescent="0.2">
      <c r="G148" s="26" t="s">
        <v>287</v>
      </c>
      <c r="H148" s="119">
        <v>168565</v>
      </c>
      <c r="I148" s="114">
        <f t="shared" si="7"/>
        <v>2.98220777318343E-2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8833.4599999999991</v>
      </c>
      <c r="E162" s="24">
        <f>IF(AND($D$107&gt;0,$D$107&lt;&gt;"N/D")=TRUE,D162/$D$107,0)</f>
        <v>0.2035000274145162</v>
      </c>
    </row>
    <row r="163" spans="1:9" ht="15.75" x14ac:dyDescent="0.2">
      <c r="A163" s="56" t="s">
        <v>55</v>
      </c>
      <c r="B163" s="28"/>
      <c r="C163" s="45"/>
      <c r="D163" s="57">
        <v>2148.6799999999998</v>
      </c>
      <c r="E163" s="23">
        <f t="shared" ref="E163:E173" si="8">IF(AND($D$107&gt;0,$D$107&lt;&gt;"N/D")=TRUE,D163/$D$107,0)</f>
        <v>4.9500019121049135E-2</v>
      </c>
    </row>
    <row r="164" spans="1:9" ht="15.75" x14ac:dyDescent="0.2">
      <c r="A164" s="51" t="s">
        <v>56</v>
      </c>
      <c r="B164" s="10"/>
      <c r="C164" s="16"/>
      <c r="D164" s="55">
        <v>3793.83</v>
      </c>
      <c r="E164" s="24">
        <f t="shared" si="8"/>
        <v>8.7400011887302828E-2</v>
      </c>
    </row>
    <row r="165" spans="1:9" ht="15.75" x14ac:dyDescent="0.2">
      <c r="A165" s="56" t="s">
        <v>57</v>
      </c>
      <c r="B165" s="28"/>
      <c r="C165" s="45"/>
      <c r="D165" s="57">
        <v>2074.89</v>
      </c>
      <c r="E165" s="23">
        <f t="shared" si="8"/>
        <v>4.7800088740097939E-2</v>
      </c>
    </row>
    <row r="166" spans="1:9" ht="15.75" x14ac:dyDescent="0.2">
      <c r="A166" s="51" t="s">
        <v>58</v>
      </c>
      <c r="B166" s="10"/>
      <c r="C166" s="16"/>
      <c r="D166" s="55">
        <v>967.99</v>
      </c>
      <c r="E166" s="24">
        <f t="shared" si="8"/>
        <v>2.2299981155399759E-2</v>
      </c>
    </row>
    <row r="167" spans="1:9" ht="15.75" x14ac:dyDescent="0.2">
      <c r="A167" s="56" t="s">
        <v>59</v>
      </c>
      <c r="B167" s="28"/>
      <c r="C167" s="45"/>
      <c r="D167" s="57">
        <v>4627.26</v>
      </c>
      <c r="E167" s="23">
        <f t="shared" si="8"/>
        <v>0.10660007934083524</v>
      </c>
    </row>
    <row r="168" spans="1:9" ht="15.75" x14ac:dyDescent="0.2">
      <c r="A168" s="51" t="s">
        <v>63</v>
      </c>
      <c r="B168" s="10"/>
      <c r="C168" s="16"/>
      <c r="D168" s="55">
        <v>3728.72</v>
      </c>
      <c r="E168" s="24">
        <f t="shared" si="8"/>
        <v>8.5900046213041648E-2</v>
      </c>
    </row>
    <row r="169" spans="1:9" ht="15.75" x14ac:dyDescent="0.2">
      <c r="A169" s="56" t="s">
        <v>64</v>
      </c>
      <c r="B169" s="28"/>
      <c r="C169" s="45"/>
      <c r="D169" s="57">
        <v>2096.59</v>
      </c>
      <c r="E169" s="23">
        <f t="shared" si="8"/>
        <v>4.8300000506822989E-2</v>
      </c>
    </row>
    <row r="170" spans="1:9" ht="15.75" x14ac:dyDescent="0.2">
      <c r="A170" s="51" t="s">
        <v>65</v>
      </c>
      <c r="B170" s="10"/>
      <c r="C170" s="16"/>
      <c r="D170" s="55">
        <v>2825.84</v>
      </c>
      <c r="E170" s="24">
        <f t="shared" si="8"/>
        <v>6.5100030731903083E-2</v>
      </c>
    </row>
    <row r="171" spans="1:9" ht="15.75" x14ac:dyDescent="0.2">
      <c r="A171" s="56" t="s">
        <v>66</v>
      </c>
      <c r="B171" s="28"/>
      <c r="C171" s="45"/>
      <c r="D171" s="57">
        <v>1454.16</v>
      </c>
      <c r="E171" s="23">
        <f t="shared" si="8"/>
        <v>3.350007809681517E-2</v>
      </c>
    </row>
    <row r="172" spans="1:9" ht="15.75" x14ac:dyDescent="0.2">
      <c r="A172" s="51" t="s">
        <v>67</v>
      </c>
      <c r="B172" s="10"/>
      <c r="C172" s="16"/>
      <c r="D172" s="55">
        <v>503.53</v>
      </c>
      <c r="E172" s="24">
        <f t="shared" si="8"/>
        <v>1.1600026354795442E-2</v>
      </c>
    </row>
    <row r="173" spans="1:9" ht="15.75" x14ac:dyDescent="0.2">
      <c r="A173" s="56" t="s">
        <v>68</v>
      </c>
      <c r="B173" s="28"/>
      <c r="C173" s="45"/>
      <c r="D173" s="57">
        <v>10352.73</v>
      </c>
      <c r="E173" s="23">
        <f t="shared" si="8"/>
        <v>0.23850007118559255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182002</v>
      </c>
      <c r="E177" s="78">
        <v>166228</v>
      </c>
      <c r="F177" s="79">
        <v>4686</v>
      </c>
      <c r="G177" s="79">
        <v>1545563.95</v>
      </c>
      <c r="H177" s="80">
        <v>0.96020000000000005</v>
      </c>
    </row>
    <row r="178" spans="1:8" x14ac:dyDescent="0.2">
      <c r="A178" s="214" t="s">
        <v>195</v>
      </c>
      <c r="B178" s="215"/>
      <c r="C178" s="216"/>
      <c r="D178" s="58">
        <v>710</v>
      </c>
      <c r="E178" s="58">
        <v>1769</v>
      </c>
      <c r="F178" s="59">
        <v>1997</v>
      </c>
      <c r="G178" s="59">
        <v>2157728.71</v>
      </c>
      <c r="H178" s="76">
        <v>6.7599999999999993E-2</v>
      </c>
    </row>
    <row r="179" spans="1:8" ht="15" customHeight="1" x14ac:dyDescent="0.2">
      <c r="A179" s="225" t="s">
        <v>196</v>
      </c>
      <c r="B179" s="226"/>
      <c r="C179" s="227"/>
      <c r="D179" s="60">
        <v>57</v>
      </c>
      <c r="E179" s="60">
        <v>3076</v>
      </c>
      <c r="F179" s="61">
        <v>37879</v>
      </c>
      <c r="G179" s="61">
        <v>2348629901.8699999</v>
      </c>
      <c r="H179" s="77">
        <v>0.2039</v>
      </c>
    </row>
    <row r="180" spans="1:8" ht="15" customHeight="1" x14ac:dyDescent="0.2">
      <c r="A180" s="214" t="s">
        <v>197</v>
      </c>
      <c r="B180" s="215"/>
      <c r="C180" s="216"/>
      <c r="D180" s="58">
        <v>6</v>
      </c>
      <c r="E180" s="58">
        <v>23</v>
      </c>
      <c r="F180" s="59">
        <v>2762</v>
      </c>
      <c r="G180" s="59">
        <v>1850048.88</v>
      </c>
      <c r="H180" s="76">
        <v>0.35289999999999999</v>
      </c>
    </row>
    <row r="181" spans="1:8" ht="15" customHeight="1" x14ac:dyDescent="0.2">
      <c r="A181" s="225" t="s">
        <v>93</v>
      </c>
      <c r="B181" s="226"/>
      <c r="C181" s="227"/>
      <c r="D181" s="60">
        <v>20443</v>
      </c>
      <c r="E181" s="60">
        <v>24087</v>
      </c>
      <c r="F181" s="61">
        <v>6540</v>
      </c>
      <c r="G181" s="61">
        <v>3735112.78</v>
      </c>
      <c r="H181" s="77">
        <v>0.89570000000000005</v>
      </c>
    </row>
    <row r="182" spans="1:8" ht="15" customHeight="1" x14ac:dyDescent="0.2">
      <c r="A182" s="214" t="s">
        <v>92</v>
      </c>
      <c r="B182" s="215"/>
      <c r="C182" s="216"/>
      <c r="D182" s="58">
        <v>571</v>
      </c>
      <c r="E182" s="58">
        <v>5457</v>
      </c>
      <c r="F182" s="59">
        <v>3946</v>
      </c>
      <c r="G182" s="59">
        <v>7052648.3300000001</v>
      </c>
      <c r="H182" s="76">
        <v>0.17480000000000001</v>
      </c>
    </row>
    <row r="183" spans="1:8" ht="15" customHeight="1" x14ac:dyDescent="0.2">
      <c r="A183" s="225" t="s">
        <v>94</v>
      </c>
      <c r="B183" s="226"/>
      <c r="C183" s="227"/>
      <c r="D183" s="60">
        <v>4730</v>
      </c>
      <c r="E183" s="60">
        <v>15378</v>
      </c>
      <c r="F183" s="61">
        <v>7155</v>
      </c>
      <c r="G183" s="61">
        <v>2919567.39</v>
      </c>
      <c r="H183" s="77">
        <v>0.57640000000000002</v>
      </c>
    </row>
    <row r="184" spans="1:8" ht="15" customHeight="1" x14ac:dyDescent="0.2">
      <c r="A184" s="214" t="s">
        <v>95</v>
      </c>
      <c r="B184" s="215"/>
      <c r="C184" s="216"/>
      <c r="D184" s="58">
        <v>87548</v>
      </c>
      <c r="E184" s="58">
        <v>37385</v>
      </c>
      <c r="F184" s="59">
        <v>3093</v>
      </c>
      <c r="G184" s="59">
        <v>251825.94</v>
      </c>
      <c r="H184" s="76">
        <v>1.1625000000000001</v>
      </c>
    </row>
    <row r="185" spans="1:8" ht="15" customHeight="1" x14ac:dyDescent="0.2">
      <c r="A185" s="225" t="s">
        <v>199</v>
      </c>
      <c r="B185" s="226"/>
      <c r="C185" s="227"/>
      <c r="D185" s="60">
        <v>24360</v>
      </c>
      <c r="E185" s="60">
        <v>20592</v>
      </c>
      <c r="F185" s="61">
        <v>2062</v>
      </c>
      <c r="G185" s="61">
        <v>289966.25</v>
      </c>
      <c r="H185" s="77">
        <v>2.1063999999999998</v>
      </c>
    </row>
    <row r="186" spans="1:8" ht="15" customHeight="1" x14ac:dyDescent="0.2">
      <c r="A186" s="214" t="s">
        <v>200</v>
      </c>
      <c r="B186" s="215"/>
      <c r="C186" s="216"/>
      <c r="D186" s="58">
        <v>3587</v>
      </c>
      <c r="E186" s="58">
        <v>19031</v>
      </c>
      <c r="F186" s="59">
        <v>3758</v>
      </c>
      <c r="G186" s="59">
        <v>1164230.6599999999</v>
      </c>
      <c r="H186" s="76">
        <v>0.94550000000000001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1132</v>
      </c>
      <c r="E188" s="58">
        <v>9352</v>
      </c>
      <c r="F188" s="59">
        <v>4222</v>
      </c>
      <c r="G188" s="59">
        <v>2775728.86</v>
      </c>
      <c r="H188" s="76">
        <v>2.0722999999999998</v>
      </c>
    </row>
    <row r="189" spans="1:8" ht="15" customHeight="1" x14ac:dyDescent="0.2">
      <c r="A189" s="225" t="s">
        <v>202</v>
      </c>
      <c r="B189" s="226"/>
      <c r="C189" s="227"/>
      <c r="D189" s="60">
        <v>2059</v>
      </c>
      <c r="E189" s="60">
        <v>1892</v>
      </c>
      <c r="F189" s="61">
        <v>3334</v>
      </c>
      <c r="G189" s="61">
        <v>124271.27</v>
      </c>
      <c r="H189" s="77">
        <v>0.52580000000000005</v>
      </c>
    </row>
    <row r="190" spans="1:8" ht="15" customHeight="1" x14ac:dyDescent="0.2">
      <c r="A190" s="214" t="s">
        <v>203</v>
      </c>
      <c r="B190" s="215"/>
      <c r="C190" s="216"/>
      <c r="D190" s="58">
        <v>927</v>
      </c>
      <c r="E190" s="58">
        <v>4071</v>
      </c>
      <c r="F190" s="59">
        <v>3912</v>
      </c>
      <c r="G190" s="59">
        <v>1345337.2</v>
      </c>
      <c r="H190" s="76">
        <v>1.4613</v>
      </c>
    </row>
    <row r="191" spans="1:8" ht="15" customHeight="1" x14ac:dyDescent="0.2">
      <c r="A191" s="225" t="s">
        <v>204</v>
      </c>
      <c r="B191" s="226"/>
      <c r="C191" s="227"/>
      <c r="D191" s="60">
        <v>311</v>
      </c>
      <c r="E191" s="60">
        <v>1632</v>
      </c>
      <c r="F191" s="61">
        <v>2616</v>
      </c>
      <c r="G191" s="61">
        <v>4836239.95</v>
      </c>
      <c r="H191" s="77">
        <v>0.95220000000000005</v>
      </c>
    </row>
    <row r="192" spans="1:8" ht="15" customHeight="1" x14ac:dyDescent="0.2">
      <c r="A192" s="214" t="s">
        <v>205</v>
      </c>
      <c r="B192" s="215"/>
      <c r="C192" s="216"/>
      <c r="D192" s="58">
        <v>2451</v>
      </c>
      <c r="E192" s="58">
        <v>910</v>
      </c>
      <c r="F192" s="59">
        <v>3043</v>
      </c>
      <c r="G192" s="59">
        <v>266729.64</v>
      </c>
      <c r="H192" s="76">
        <v>0.91579999999999995</v>
      </c>
    </row>
    <row r="193" spans="1:9" ht="15" customHeight="1" x14ac:dyDescent="0.2">
      <c r="A193" s="225" t="s">
        <v>206</v>
      </c>
      <c r="B193" s="226"/>
      <c r="C193" s="227"/>
      <c r="D193" s="60">
        <v>2772</v>
      </c>
      <c r="E193" s="60">
        <v>2680</v>
      </c>
      <c r="F193" s="61">
        <v>2800</v>
      </c>
      <c r="G193" s="61">
        <v>230609.37</v>
      </c>
      <c r="H193" s="77">
        <v>1.5330999999999999</v>
      </c>
    </row>
    <row r="194" spans="1:9" ht="15" customHeight="1" x14ac:dyDescent="0.2">
      <c r="A194" s="214" t="s">
        <v>207</v>
      </c>
      <c r="B194" s="215"/>
      <c r="C194" s="216"/>
      <c r="D194" s="58">
        <v>5799</v>
      </c>
      <c r="E194" s="58">
        <v>4816</v>
      </c>
      <c r="F194" s="59">
        <v>2615</v>
      </c>
      <c r="G194" s="59">
        <v>301798.33</v>
      </c>
      <c r="H194" s="76">
        <v>4.1288999999999998</v>
      </c>
    </row>
    <row r="195" spans="1:9" ht="15" customHeight="1" x14ac:dyDescent="0.2">
      <c r="A195" s="225" t="s">
        <v>208</v>
      </c>
      <c r="B195" s="226"/>
      <c r="C195" s="227"/>
      <c r="D195" s="60">
        <v>1002</v>
      </c>
      <c r="E195" s="60">
        <v>7595</v>
      </c>
      <c r="F195" s="61">
        <v>4524</v>
      </c>
      <c r="G195" s="61">
        <v>6910158.3300000001</v>
      </c>
      <c r="H195" s="77">
        <v>0.16669999999999999</v>
      </c>
    </row>
    <row r="196" spans="1:9" ht="15" customHeight="1" x14ac:dyDescent="0.2">
      <c r="A196" s="214" t="s">
        <v>97</v>
      </c>
      <c r="B196" s="215"/>
      <c r="C196" s="216"/>
      <c r="D196" s="58">
        <v>23537</v>
      </c>
      <c r="E196" s="58">
        <v>6482</v>
      </c>
      <c r="F196" s="59">
        <v>2614</v>
      </c>
      <c r="G196" s="59">
        <v>97054.51</v>
      </c>
      <c r="H196" s="76">
        <v>0.61609999999999998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12186.3</v>
      </c>
      <c r="E205" s="182">
        <v>12618.17</v>
      </c>
      <c r="F205" s="182">
        <v>12429.01</v>
      </c>
      <c r="G205" s="182">
        <v>12915.81</v>
      </c>
      <c r="H205" s="182">
        <v>11778.83</v>
      </c>
      <c r="I205" s="182">
        <v>12134.73</v>
      </c>
    </row>
    <row r="206" spans="1:9" ht="15" customHeight="1" x14ac:dyDescent="0.2">
      <c r="A206" s="214" t="s">
        <v>383</v>
      </c>
      <c r="B206" s="215"/>
      <c r="C206" s="216"/>
      <c r="D206" s="183">
        <v>6507.54</v>
      </c>
      <c r="E206" s="183">
        <v>11384.86</v>
      </c>
      <c r="F206" s="183">
        <v>7229.06</v>
      </c>
      <c r="G206" s="183">
        <v>11545.06</v>
      </c>
      <c r="H206" s="183">
        <v>4135.67</v>
      </c>
      <c r="I206" s="183">
        <v>10472.799999999999</v>
      </c>
    </row>
    <row r="207" spans="1:9" ht="15" customHeight="1" x14ac:dyDescent="0.2">
      <c r="A207" s="225" t="s">
        <v>384</v>
      </c>
      <c r="B207" s="226"/>
      <c r="C207" s="227"/>
      <c r="D207" s="184">
        <v>37406.33</v>
      </c>
      <c r="E207" s="184">
        <v>37406.33</v>
      </c>
      <c r="F207" s="184">
        <v>37349.82</v>
      </c>
      <c r="G207" s="184">
        <v>37349.82</v>
      </c>
      <c r="H207" s="184">
        <v>37651.69</v>
      </c>
      <c r="I207" s="184">
        <v>37651.69</v>
      </c>
    </row>
    <row r="208" spans="1:9" ht="15" customHeight="1" x14ac:dyDescent="0.2">
      <c r="A208" s="214" t="s">
        <v>385</v>
      </c>
      <c r="B208" s="215"/>
      <c r="C208" s="216"/>
      <c r="D208" s="183">
        <v>9555.48</v>
      </c>
      <c r="E208" s="183">
        <v>9580.2900000000009</v>
      </c>
      <c r="F208" s="183">
        <v>10337.01</v>
      </c>
      <c r="G208" s="183">
        <v>10376.049999999999</v>
      </c>
      <c r="H208" s="183">
        <v>8034.48</v>
      </c>
      <c r="I208" s="183">
        <v>8039.56</v>
      </c>
    </row>
    <row r="209" spans="1:9" ht="15" customHeight="1" x14ac:dyDescent="0.2">
      <c r="A209" s="225" t="s">
        <v>386</v>
      </c>
      <c r="B209" s="226"/>
      <c r="C209" s="227"/>
      <c r="D209" s="184">
        <v>9207.9699999999993</v>
      </c>
      <c r="E209" s="184">
        <v>9207.9699999999993</v>
      </c>
      <c r="F209" s="184">
        <v>9503.1200000000008</v>
      </c>
      <c r="G209" s="184">
        <v>9503.1200000000008</v>
      </c>
      <c r="H209" s="184">
        <v>7980.05</v>
      </c>
      <c r="I209" s="184">
        <v>7980.05</v>
      </c>
    </row>
    <row r="210" spans="1:9" ht="15" customHeight="1" x14ac:dyDescent="0.2">
      <c r="A210" s="214" t="s">
        <v>387</v>
      </c>
      <c r="B210" s="215"/>
      <c r="C210" s="216"/>
      <c r="D210" s="183">
        <v>30777.96</v>
      </c>
      <c r="E210" s="183">
        <v>30777.96</v>
      </c>
      <c r="F210" s="183">
        <v>31201.38</v>
      </c>
      <c r="G210" s="183">
        <v>31201.38</v>
      </c>
      <c r="H210" s="183">
        <v>29054.67</v>
      </c>
      <c r="I210" s="183">
        <v>29054.67</v>
      </c>
    </row>
    <row r="211" spans="1:9" ht="15" customHeight="1" x14ac:dyDescent="0.2">
      <c r="A211" s="225" t="s">
        <v>388</v>
      </c>
      <c r="B211" s="226"/>
      <c r="C211" s="227"/>
      <c r="D211" s="184">
        <v>10087.11</v>
      </c>
      <c r="E211" s="184">
        <v>10087.68</v>
      </c>
      <c r="F211" s="184">
        <v>10590.92</v>
      </c>
      <c r="G211" s="184">
        <v>10591.91</v>
      </c>
      <c r="H211" s="184">
        <v>9169.32</v>
      </c>
      <c r="I211" s="184">
        <v>9169.32</v>
      </c>
    </row>
    <row r="212" spans="1:9" ht="15" customHeight="1" x14ac:dyDescent="0.2">
      <c r="A212" s="214" t="s">
        <v>389</v>
      </c>
      <c r="B212" s="215"/>
      <c r="C212" s="216"/>
      <c r="D212" s="183">
        <v>12296.82</v>
      </c>
      <c r="E212" s="183">
        <v>12296.82</v>
      </c>
      <c r="F212" s="183">
        <v>12608.45</v>
      </c>
      <c r="G212" s="183">
        <v>12608.45</v>
      </c>
      <c r="H212" s="183">
        <v>11054.65</v>
      </c>
      <c r="I212" s="183">
        <v>11054.65</v>
      </c>
    </row>
    <row r="213" spans="1:9" ht="15" customHeight="1" x14ac:dyDescent="0.2">
      <c r="A213" s="225" t="s">
        <v>390</v>
      </c>
      <c r="B213" s="226"/>
      <c r="C213" s="227"/>
      <c r="D213" s="184">
        <v>9366.08</v>
      </c>
      <c r="E213" s="184">
        <v>9366.24</v>
      </c>
      <c r="F213" s="184">
        <v>9651.0300000000007</v>
      </c>
      <c r="G213" s="184">
        <v>9651.32</v>
      </c>
      <c r="H213" s="184">
        <v>8945.4699999999993</v>
      </c>
      <c r="I213" s="184">
        <v>8945.4699999999993</v>
      </c>
    </row>
    <row r="214" spans="1:9" ht="15" customHeight="1" x14ac:dyDescent="0.2">
      <c r="A214" s="214" t="s">
        <v>391</v>
      </c>
      <c r="B214" s="215"/>
      <c r="C214" s="216"/>
      <c r="D214" s="183">
        <v>18572.95</v>
      </c>
      <c r="E214" s="183">
        <v>18572.95</v>
      </c>
      <c r="F214" s="183">
        <v>19986.900000000001</v>
      </c>
      <c r="G214" s="183">
        <v>19986.900000000001</v>
      </c>
      <c r="H214" s="183">
        <v>17231.72</v>
      </c>
      <c r="I214" s="183">
        <v>17231.72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240434</v>
      </c>
      <c r="E220" s="58">
        <v>211462</v>
      </c>
      <c r="F220" s="58">
        <v>150683</v>
      </c>
      <c r="G220" s="58">
        <v>128801</v>
      </c>
      <c r="H220" s="58">
        <v>89751</v>
      </c>
      <c r="I220" s="58">
        <v>82661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</v>
      </c>
      <c r="E222" s="58">
        <v>1</v>
      </c>
      <c r="F222" s="58">
        <v>1</v>
      </c>
      <c r="G222" s="58">
        <v>1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3889</v>
      </c>
      <c r="E223" s="58">
        <v>3163</v>
      </c>
      <c r="F223" s="58">
        <v>2696</v>
      </c>
      <c r="G223" s="58">
        <v>2119</v>
      </c>
      <c r="H223" s="58">
        <v>1193</v>
      </c>
      <c r="I223" s="58">
        <v>1044</v>
      </c>
    </row>
    <row r="224" spans="1:9" ht="15" customHeight="1" x14ac:dyDescent="0.2">
      <c r="A224" s="208" t="s">
        <v>404</v>
      </c>
      <c r="B224" s="209"/>
      <c r="C224" s="209"/>
      <c r="D224" s="181">
        <v>63656</v>
      </c>
      <c r="E224" s="58">
        <v>54136</v>
      </c>
      <c r="F224" s="58">
        <v>40135</v>
      </c>
      <c r="G224" s="58">
        <v>33066</v>
      </c>
      <c r="H224" s="58">
        <v>23521</v>
      </c>
      <c r="I224" s="58">
        <v>21070</v>
      </c>
    </row>
    <row r="225" spans="1:9" ht="15" customHeight="1" x14ac:dyDescent="0.2">
      <c r="A225" s="208" t="s">
        <v>405</v>
      </c>
      <c r="B225" s="209"/>
      <c r="C225" s="209"/>
      <c r="D225" s="181">
        <v>75723</v>
      </c>
      <c r="E225" s="58">
        <v>66209</v>
      </c>
      <c r="F225" s="58">
        <v>46165</v>
      </c>
      <c r="G225" s="58">
        <v>39220</v>
      </c>
      <c r="H225" s="58">
        <v>29558</v>
      </c>
      <c r="I225" s="58">
        <v>26989</v>
      </c>
    </row>
    <row r="226" spans="1:9" ht="15" customHeight="1" x14ac:dyDescent="0.2">
      <c r="A226" s="208" t="s">
        <v>406</v>
      </c>
      <c r="B226" s="209"/>
      <c r="C226" s="209"/>
      <c r="D226" s="181">
        <v>55924</v>
      </c>
      <c r="E226" s="58">
        <v>50280</v>
      </c>
      <c r="F226" s="58">
        <v>34096</v>
      </c>
      <c r="G226" s="58">
        <v>29797</v>
      </c>
      <c r="H226" s="58">
        <v>21828</v>
      </c>
      <c r="I226" s="58">
        <v>20483</v>
      </c>
    </row>
    <row r="227" spans="1:9" ht="15" customHeight="1" x14ac:dyDescent="0.2">
      <c r="A227" s="208" t="s">
        <v>407</v>
      </c>
      <c r="B227" s="209"/>
      <c r="C227" s="209"/>
      <c r="D227" s="181">
        <v>32084</v>
      </c>
      <c r="E227" s="58">
        <v>29394</v>
      </c>
      <c r="F227" s="58">
        <v>20964</v>
      </c>
      <c r="G227" s="58">
        <v>18758</v>
      </c>
      <c r="H227" s="58">
        <v>11120</v>
      </c>
      <c r="I227" s="58">
        <v>10636</v>
      </c>
    </row>
    <row r="228" spans="1:9" ht="15" customHeight="1" x14ac:dyDescent="0.2">
      <c r="A228" s="208" t="s">
        <v>408</v>
      </c>
      <c r="B228" s="209"/>
      <c r="C228" s="209"/>
      <c r="D228" s="181">
        <v>7770</v>
      </c>
      <c r="E228" s="58">
        <v>6993</v>
      </c>
      <c r="F228" s="58">
        <v>5591</v>
      </c>
      <c r="G228" s="58">
        <v>4899</v>
      </c>
      <c r="H228" s="58">
        <v>2179</v>
      </c>
      <c r="I228" s="58">
        <v>2094</v>
      </c>
    </row>
    <row r="229" spans="1:9" ht="15" customHeight="1" x14ac:dyDescent="0.2">
      <c r="A229" s="208" t="s">
        <v>409</v>
      </c>
      <c r="B229" s="209"/>
      <c r="C229" s="209"/>
      <c r="D229" s="181">
        <v>1387</v>
      </c>
      <c r="E229" s="58">
        <v>1286</v>
      </c>
      <c r="F229" s="58">
        <v>1035</v>
      </c>
      <c r="G229" s="58">
        <v>941</v>
      </c>
      <c r="H229" s="58">
        <v>352</v>
      </c>
      <c r="I229" s="58">
        <v>345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4528</v>
      </c>
      <c r="E231" s="58">
        <v>4505</v>
      </c>
      <c r="F231" s="58">
        <v>2313</v>
      </c>
      <c r="G231" s="58">
        <v>2306</v>
      </c>
      <c r="H231" s="58">
        <v>2215</v>
      </c>
      <c r="I231" s="58">
        <v>2199</v>
      </c>
    </row>
    <row r="232" spans="1:9" ht="15" customHeight="1" x14ac:dyDescent="0.2">
      <c r="A232" s="208" t="s">
        <v>412</v>
      </c>
      <c r="B232" s="209"/>
      <c r="C232" s="209"/>
      <c r="D232" s="181">
        <v>148865</v>
      </c>
      <c r="E232" s="58">
        <v>127632</v>
      </c>
      <c r="F232" s="58">
        <v>92639</v>
      </c>
      <c r="G232" s="58">
        <v>76244</v>
      </c>
      <c r="H232" s="58">
        <v>56226</v>
      </c>
      <c r="I232" s="58">
        <v>51388</v>
      </c>
    </row>
    <row r="233" spans="1:9" ht="15" customHeight="1" x14ac:dyDescent="0.2">
      <c r="A233" s="208" t="s">
        <v>413</v>
      </c>
      <c r="B233" s="209"/>
      <c r="C233" s="209"/>
      <c r="D233" s="181">
        <v>56811</v>
      </c>
      <c r="E233" s="58">
        <v>50832</v>
      </c>
      <c r="F233" s="58">
        <v>36434</v>
      </c>
      <c r="G233" s="58">
        <v>32241</v>
      </c>
      <c r="H233" s="58">
        <v>20377</v>
      </c>
      <c r="I233" s="58">
        <v>18591</v>
      </c>
    </row>
    <row r="234" spans="1:9" ht="15" customHeight="1" x14ac:dyDescent="0.2">
      <c r="A234" s="208" t="s">
        <v>414</v>
      </c>
      <c r="B234" s="209"/>
      <c r="C234" s="209"/>
      <c r="D234" s="181">
        <v>18774</v>
      </c>
      <c r="E234" s="58">
        <v>17259</v>
      </c>
      <c r="F234" s="58">
        <v>11877</v>
      </c>
      <c r="G234" s="58">
        <v>10770</v>
      </c>
      <c r="H234" s="58">
        <v>6897</v>
      </c>
      <c r="I234" s="58">
        <v>6489</v>
      </c>
    </row>
    <row r="235" spans="1:9" ht="15" customHeight="1" x14ac:dyDescent="0.2">
      <c r="A235" s="208" t="s">
        <v>415</v>
      </c>
      <c r="B235" s="209"/>
      <c r="C235" s="209"/>
      <c r="D235" s="181">
        <v>6462</v>
      </c>
      <c r="E235" s="58">
        <v>6240</v>
      </c>
      <c r="F235" s="58">
        <v>4504</v>
      </c>
      <c r="G235" s="58">
        <v>4324</v>
      </c>
      <c r="H235" s="58">
        <v>1958</v>
      </c>
      <c r="I235" s="58">
        <v>1916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4994</v>
      </c>
      <c r="E238" s="58">
        <v>4994</v>
      </c>
      <c r="F238" s="58">
        <v>2916</v>
      </c>
      <c r="G238" s="58">
        <v>2916</v>
      </c>
      <c r="H238" s="58">
        <v>2078</v>
      </c>
      <c r="I238" s="58">
        <v>2078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4789</v>
      </c>
      <c r="E240" s="58">
        <v>4458</v>
      </c>
      <c r="F240" s="58">
        <v>2647</v>
      </c>
      <c r="G240" s="58">
        <v>2424</v>
      </c>
      <c r="H240" s="58">
        <v>2142</v>
      </c>
      <c r="I240" s="58">
        <v>2034</v>
      </c>
    </row>
    <row r="241" spans="1:9" ht="15" customHeight="1" x14ac:dyDescent="0.2">
      <c r="A241" s="208" t="s">
        <v>421</v>
      </c>
      <c r="B241" s="209"/>
      <c r="C241" s="209"/>
      <c r="D241" s="181">
        <v>16542</v>
      </c>
      <c r="E241" s="58">
        <v>15030</v>
      </c>
      <c r="F241" s="58">
        <v>9632</v>
      </c>
      <c r="G241" s="58">
        <v>8472</v>
      </c>
      <c r="H241" s="58">
        <v>6910</v>
      </c>
      <c r="I241" s="58">
        <v>6558</v>
      </c>
    </row>
    <row r="242" spans="1:9" ht="15" customHeight="1" x14ac:dyDescent="0.2">
      <c r="A242" s="208" t="s">
        <v>422</v>
      </c>
      <c r="B242" s="209"/>
      <c r="C242" s="209"/>
      <c r="D242" s="181">
        <v>56932</v>
      </c>
      <c r="E242" s="58">
        <v>49726</v>
      </c>
      <c r="F242" s="58">
        <v>37021</v>
      </c>
      <c r="G242" s="58">
        <v>31422</v>
      </c>
      <c r="H242" s="58">
        <v>19911</v>
      </c>
      <c r="I242" s="58">
        <v>18304</v>
      </c>
    </row>
    <row r="243" spans="1:9" ht="15" customHeight="1" x14ac:dyDescent="0.2">
      <c r="A243" s="208" t="s">
        <v>423</v>
      </c>
      <c r="B243" s="209"/>
      <c r="C243" s="209"/>
      <c r="D243" s="181">
        <v>59404</v>
      </c>
      <c r="E243" s="58">
        <v>51375</v>
      </c>
      <c r="F243" s="58">
        <v>40305</v>
      </c>
      <c r="G243" s="58">
        <v>34301</v>
      </c>
      <c r="H243" s="58">
        <v>19099</v>
      </c>
      <c r="I243" s="58">
        <v>17074</v>
      </c>
    </row>
    <row r="244" spans="1:9" ht="15" customHeight="1" x14ac:dyDescent="0.2">
      <c r="A244" s="208" t="s">
        <v>424</v>
      </c>
      <c r="B244" s="209"/>
      <c r="C244" s="209"/>
      <c r="D244" s="181">
        <v>20213</v>
      </c>
      <c r="E244" s="58">
        <v>17683</v>
      </c>
      <c r="F244" s="58">
        <v>13448</v>
      </c>
      <c r="G244" s="58">
        <v>11646</v>
      </c>
      <c r="H244" s="58">
        <v>6765</v>
      </c>
      <c r="I244" s="58">
        <v>6037</v>
      </c>
    </row>
    <row r="245" spans="1:9" ht="15" customHeight="1" x14ac:dyDescent="0.2">
      <c r="A245" s="208" t="s">
        <v>425</v>
      </c>
      <c r="B245" s="209"/>
      <c r="C245" s="209"/>
      <c r="D245" s="181">
        <v>20434</v>
      </c>
      <c r="E245" s="58">
        <v>16812</v>
      </c>
      <c r="F245" s="58">
        <v>13222</v>
      </c>
      <c r="G245" s="58">
        <v>10286</v>
      </c>
      <c r="H245" s="58">
        <v>7212</v>
      </c>
      <c r="I245" s="58">
        <v>6526</v>
      </c>
    </row>
    <row r="246" spans="1:9" ht="15" customHeight="1" x14ac:dyDescent="0.2">
      <c r="A246" s="208" t="s">
        <v>426</v>
      </c>
      <c r="B246" s="209"/>
      <c r="C246" s="209"/>
      <c r="D246" s="181">
        <v>62120</v>
      </c>
      <c r="E246" s="58">
        <v>56378</v>
      </c>
      <c r="F246" s="58">
        <v>34408</v>
      </c>
      <c r="G246" s="58">
        <v>30250</v>
      </c>
      <c r="H246" s="58">
        <v>27712</v>
      </c>
      <c r="I246" s="58">
        <v>26128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17415</v>
      </c>
      <c r="E248" s="58">
        <v>11720</v>
      </c>
      <c r="F248" s="58">
        <v>2647</v>
      </c>
      <c r="G248" s="58">
        <v>2424</v>
      </c>
      <c r="H248" s="58">
        <v>4062</v>
      </c>
      <c r="I248" s="58">
        <v>3177</v>
      </c>
    </row>
    <row r="249" spans="1:9" ht="15" customHeight="1" x14ac:dyDescent="0.2">
      <c r="A249" s="208" t="s">
        <v>429</v>
      </c>
      <c r="B249" s="209"/>
      <c r="C249" s="209"/>
      <c r="D249" s="181">
        <v>1047</v>
      </c>
      <c r="E249" s="58">
        <v>1038</v>
      </c>
      <c r="F249" s="58">
        <v>9632</v>
      </c>
      <c r="G249" s="58">
        <v>8472</v>
      </c>
      <c r="H249" s="58">
        <v>196</v>
      </c>
      <c r="I249" s="58">
        <v>195</v>
      </c>
    </row>
    <row r="250" spans="1:9" ht="15" customHeight="1" x14ac:dyDescent="0.2">
      <c r="A250" s="208" t="s">
        <v>430</v>
      </c>
      <c r="B250" s="209"/>
      <c r="C250" s="209"/>
      <c r="D250" s="181">
        <v>24521</v>
      </c>
      <c r="E250" s="58">
        <v>22386</v>
      </c>
      <c r="F250" s="58">
        <v>37021</v>
      </c>
      <c r="G250" s="58">
        <v>31422</v>
      </c>
      <c r="H250" s="58">
        <v>8323</v>
      </c>
      <c r="I250" s="58">
        <v>7982</v>
      </c>
    </row>
    <row r="251" spans="1:9" ht="15" customHeight="1" x14ac:dyDescent="0.2">
      <c r="A251" s="208" t="s">
        <v>431</v>
      </c>
      <c r="B251" s="209"/>
      <c r="C251" s="209"/>
      <c r="D251" s="181">
        <v>16384</v>
      </c>
      <c r="E251" s="58">
        <v>9611</v>
      </c>
      <c r="F251" s="58">
        <v>40305</v>
      </c>
      <c r="G251" s="58">
        <v>34301</v>
      </c>
      <c r="H251" s="58">
        <v>3175</v>
      </c>
      <c r="I251" s="58">
        <v>2356</v>
      </c>
    </row>
    <row r="252" spans="1:9" ht="15" customHeight="1" x14ac:dyDescent="0.2">
      <c r="A252" s="208" t="s">
        <v>432</v>
      </c>
      <c r="B252" s="209"/>
      <c r="C252" s="209"/>
      <c r="D252" s="181">
        <v>2900</v>
      </c>
      <c r="E252" s="58">
        <v>1723</v>
      </c>
      <c r="F252" s="58">
        <v>13448</v>
      </c>
      <c r="G252" s="58">
        <v>11646</v>
      </c>
      <c r="H252" s="58">
        <v>572</v>
      </c>
      <c r="I252" s="58">
        <v>348</v>
      </c>
    </row>
    <row r="253" spans="1:9" ht="15" customHeight="1" x14ac:dyDescent="0.2">
      <c r="A253" s="208" t="s">
        <v>433</v>
      </c>
      <c r="B253" s="209"/>
      <c r="C253" s="209"/>
      <c r="D253" s="181">
        <v>72064</v>
      </c>
      <c r="E253" s="58">
        <v>65630</v>
      </c>
      <c r="F253" s="58">
        <v>13222</v>
      </c>
      <c r="G253" s="58">
        <v>10286</v>
      </c>
      <c r="H253" s="58">
        <v>25539</v>
      </c>
      <c r="I253" s="58">
        <v>23421</v>
      </c>
    </row>
    <row r="254" spans="1:9" ht="15" customHeight="1" x14ac:dyDescent="0.2">
      <c r="A254" s="208" t="s">
        <v>434</v>
      </c>
      <c r="B254" s="209"/>
      <c r="C254" s="209"/>
      <c r="D254" s="181">
        <v>7908</v>
      </c>
      <c r="E254" s="58">
        <v>7407</v>
      </c>
      <c r="F254" s="58">
        <v>34408</v>
      </c>
      <c r="G254" s="58">
        <v>30250</v>
      </c>
      <c r="H254" s="58">
        <v>1586</v>
      </c>
      <c r="I254" s="58">
        <v>1498</v>
      </c>
    </row>
    <row r="255" spans="1:9" ht="15" customHeight="1" x14ac:dyDescent="0.2">
      <c r="A255" s="208" t="s">
        <v>435</v>
      </c>
      <c r="B255" s="209"/>
      <c r="C255" s="209"/>
      <c r="D255" s="181">
        <v>37456</v>
      </c>
      <c r="E255" s="58">
        <v>34859</v>
      </c>
      <c r="F255" s="58">
        <v>0</v>
      </c>
      <c r="G255" s="58">
        <v>0</v>
      </c>
      <c r="H255" s="58">
        <v>15127</v>
      </c>
      <c r="I255" s="58">
        <v>14387</v>
      </c>
    </row>
    <row r="256" spans="1:9" x14ac:dyDescent="0.2">
      <c r="A256" s="208" t="s">
        <v>436</v>
      </c>
      <c r="B256" s="209"/>
      <c r="C256" s="209"/>
      <c r="D256" s="181">
        <v>60739</v>
      </c>
      <c r="E256" s="58">
        <v>57088</v>
      </c>
      <c r="F256" s="58">
        <v>0</v>
      </c>
      <c r="G256" s="58">
        <v>0</v>
      </c>
      <c r="H256" s="58">
        <v>31171</v>
      </c>
      <c r="I256" s="58">
        <v>29297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17130</v>
      </c>
      <c r="E259" s="78">
        <f>SUM(E260:E299)</f>
        <v>16271</v>
      </c>
      <c r="F259" s="83">
        <v>308.99</v>
      </c>
      <c r="G259" s="83">
        <v>293.52</v>
      </c>
      <c r="H259" s="84">
        <f>IF(D259&gt;0,E259/D259-1,"N/A")</f>
        <v>-5.0145942790426168E-2</v>
      </c>
      <c r="I259" s="84">
        <f>IF(F259&gt;0,G259/F259-1,"N/A")</f>
        <v>-5.0066345189164752E-2</v>
      </c>
    </row>
    <row r="260" spans="1:9" ht="15.75" customHeight="1" x14ac:dyDescent="0.2">
      <c r="A260" s="138" t="s">
        <v>212</v>
      </c>
      <c r="B260" s="106"/>
      <c r="C260" s="107"/>
      <c r="D260" s="58">
        <v>82</v>
      </c>
      <c r="E260" s="58">
        <v>129</v>
      </c>
      <c r="F260" s="81">
        <v>1.48</v>
      </c>
      <c r="G260" s="81">
        <v>2.33</v>
      </c>
      <c r="H260" s="62">
        <f>IF(D260&gt;0,E260/D260-1,"N/A")</f>
        <v>0.57317073170731714</v>
      </c>
      <c r="I260" s="62">
        <f>IF(F260&gt;0,G260/F260-1,"N/A")</f>
        <v>0.57432432432432434</v>
      </c>
    </row>
    <row r="261" spans="1:9" ht="15.75" customHeight="1" x14ac:dyDescent="0.2">
      <c r="A261" s="139" t="s">
        <v>290</v>
      </c>
      <c r="B261" s="108"/>
      <c r="C261" s="109"/>
      <c r="D261" s="60">
        <v>1019</v>
      </c>
      <c r="E261" s="60">
        <v>1232</v>
      </c>
      <c r="F261" s="82">
        <v>18.38</v>
      </c>
      <c r="G261" s="82">
        <v>22.22</v>
      </c>
      <c r="H261" s="63">
        <f>IF(D261&gt;0,E261/D261-1,"N/A")</f>
        <v>0.20902845927379787</v>
      </c>
      <c r="I261" s="63">
        <f>IF(F261&gt;0,G261/F261-1,"N/A")</f>
        <v>0.20892274211099027</v>
      </c>
    </row>
    <row r="262" spans="1:9" ht="15.75" customHeight="1" x14ac:dyDescent="0.2">
      <c r="A262" s="138" t="s">
        <v>213</v>
      </c>
      <c r="B262" s="106"/>
      <c r="C262" s="107"/>
      <c r="D262" s="58">
        <v>151</v>
      </c>
      <c r="E262" s="58">
        <v>157</v>
      </c>
      <c r="F262" s="81">
        <v>2.72</v>
      </c>
      <c r="G262" s="81">
        <v>2.83</v>
      </c>
      <c r="H262" s="62">
        <f t="shared" ref="H262:H299" si="9">IF(D262&gt;0,E262/D262-1,"N/A")</f>
        <v>3.9735099337748325E-2</v>
      </c>
      <c r="I262" s="62">
        <f t="shared" ref="I262:I299" si="10">IF(F262&gt;0,G262/F262-1,"N/A")</f>
        <v>4.0441176470588092E-2</v>
      </c>
    </row>
    <row r="263" spans="1:9" ht="15.75" customHeight="1" x14ac:dyDescent="0.2">
      <c r="A263" s="139" t="s">
        <v>214</v>
      </c>
      <c r="B263" s="108"/>
      <c r="C263" s="109"/>
      <c r="D263" s="60">
        <v>49</v>
      </c>
      <c r="E263" s="60">
        <v>29</v>
      </c>
      <c r="F263" s="82">
        <v>0.88</v>
      </c>
      <c r="G263" s="82">
        <v>0.52</v>
      </c>
      <c r="H263" s="63">
        <f t="shared" si="9"/>
        <v>-0.40816326530612246</v>
      </c>
      <c r="I263" s="63">
        <f t="shared" si="10"/>
        <v>-0.40909090909090906</v>
      </c>
    </row>
    <row r="264" spans="1:9" ht="15.75" customHeight="1" x14ac:dyDescent="0.2">
      <c r="A264" s="138" t="s">
        <v>211</v>
      </c>
      <c r="B264" s="106"/>
      <c r="C264" s="107"/>
      <c r="D264" s="58">
        <v>242</v>
      </c>
      <c r="E264" s="58">
        <v>221</v>
      </c>
      <c r="F264" s="81">
        <v>4.37</v>
      </c>
      <c r="G264" s="81">
        <v>3.99</v>
      </c>
      <c r="H264" s="62">
        <f t="shared" si="9"/>
        <v>-8.6776859504132275E-2</v>
      </c>
      <c r="I264" s="62">
        <f t="shared" si="10"/>
        <v>-8.6956521739130377E-2</v>
      </c>
    </row>
    <row r="265" spans="1:9" ht="15.75" customHeight="1" x14ac:dyDescent="0.2">
      <c r="A265" s="139" t="s">
        <v>291</v>
      </c>
      <c r="B265" s="108"/>
      <c r="C265" s="109"/>
      <c r="D265" s="60">
        <v>154</v>
      </c>
      <c r="E265" s="60">
        <v>80</v>
      </c>
      <c r="F265" s="82">
        <v>2.78</v>
      </c>
      <c r="G265" s="82">
        <v>1.44</v>
      </c>
      <c r="H265" s="63">
        <f t="shared" si="9"/>
        <v>-0.48051948051948057</v>
      </c>
      <c r="I265" s="63">
        <f t="shared" si="10"/>
        <v>-0.48201438848920863</v>
      </c>
    </row>
    <row r="266" spans="1:9" ht="15.75" customHeight="1" x14ac:dyDescent="0.2">
      <c r="A266" s="138" t="s">
        <v>236</v>
      </c>
      <c r="B266" s="106"/>
      <c r="C266" s="107"/>
      <c r="D266" s="58">
        <v>2839</v>
      </c>
      <c r="E266" s="58">
        <v>2569</v>
      </c>
      <c r="F266" s="81">
        <v>51.21</v>
      </c>
      <c r="G266" s="81">
        <v>46.34</v>
      </c>
      <c r="H266" s="62">
        <f t="shared" si="9"/>
        <v>-9.5103909827404021E-2</v>
      </c>
      <c r="I266" s="62">
        <f t="shared" si="10"/>
        <v>-9.5098613552040523E-2</v>
      </c>
    </row>
    <row r="267" spans="1:9" ht="15.75" customHeight="1" x14ac:dyDescent="0.2">
      <c r="A267" s="139" t="s">
        <v>292</v>
      </c>
      <c r="B267" s="108"/>
      <c r="C267" s="109"/>
      <c r="D267" s="60">
        <v>289</v>
      </c>
      <c r="E267" s="60">
        <v>293</v>
      </c>
      <c r="F267" s="82">
        <v>5.21</v>
      </c>
      <c r="G267" s="82">
        <v>5.29</v>
      </c>
      <c r="H267" s="63">
        <f t="shared" si="9"/>
        <v>1.384083044982698E-2</v>
      </c>
      <c r="I267" s="63">
        <f t="shared" si="10"/>
        <v>1.5355086372360827E-2</v>
      </c>
    </row>
    <row r="268" spans="1:9" ht="15.75" x14ac:dyDescent="0.2">
      <c r="A268" s="138" t="s">
        <v>293</v>
      </c>
      <c r="B268" s="106"/>
      <c r="C268" s="107"/>
      <c r="D268" s="58">
        <v>2</v>
      </c>
      <c r="E268" s="58">
        <v>5</v>
      </c>
      <c r="F268" s="81">
        <v>0.04</v>
      </c>
      <c r="G268" s="81">
        <v>0.09</v>
      </c>
      <c r="H268" s="62">
        <f t="shared" si="9"/>
        <v>1.5</v>
      </c>
      <c r="I268" s="62">
        <f t="shared" si="10"/>
        <v>1.25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3971</v>
      </c>
      <c r="E270" s="58">
        <v>1860</v>
      </c>
      <c r="F270" s="81">
        <v>71.63</v>
      </c>
      <c r="G270" s="81">
        <v>33.549999999999997</v>
      </c>
      <c r="H270" s="62">
        <f t="shared" si="9"/>
        <v>-0.53160412994208006</v>
      </c>
      <c r="I270" s="62">
        <f t="shared" si="10"/>
        <v>-0.53162082926148257</v>
      </c>
    </row>
    <row r="271" spans="1:9" ht="15.75" x14ac:dyDescent="0.2">
      <c r="A271" s="139" t="s">
        <v>295</v>
      </c>
      <c r="B271" s="108"/>
      <c r="C271" s="109"/>
      <c r="D271" s="60">
        <v>207</v>
      </c>
      <c r="E271" s="60">
        <v>219</v>
      </c>
      <c r="F271" s="82">
        <v>3.73</v>
      </c>
      <c r="G271" s="82">
        <v>3.95</v>
      </c>
      <c r="H271" s="63">
        <f t="shared" si="9"/>
        <v>5.7971014492753659E-2</v>
      </c>
      <c r="I271" s="63">
        <f t="shared" si="10"/>
        <v>5.8981233243967868E-2</v>
      </c>
    </row>
    <row r="272" spans="1:9" ht="15.75" customHeight="1" x14ac:dyDescent="0.2">
      <c r="A272" s="138" t="s">
        <v>296</v>
      </c>
      <c r="B272" s="106"/>
      <c r="C272" s="107"/>
      <c r="D272" s="58">
        <v>88</v>
      </c>
      <c r="E272" s="58">
        <v>87</v>
      </c>
      <c r="F272" s="81">
        <v>1.59</v>
      </c>
      <c r="G272" s="81">
        <v>1.57</v>
      </c>
      <c r="H272" s="62">
        <f t="shared" si="9"/>
        <v>-1.1363636363636354E-2</v>
      </c>
      <c r="I272" s="62">
        <f t="shared" si="10"/>
        <v>-1.2578616352201255E-2</v>
      </c>
    </row>
    <row r="273" spans="1:9" ht="15.75" customHeight="1" x14ac:dyDescent="0.2">
      <c r="A273" s="139" t="s">
        <v>297</v>
      </c>
      <c r="B273" s="108"/>
      <c r="C273" s="109"/>
      <c r="D273" s="60">
        <v>32</v>
      </c>
      <c r="E273" s="60">
        <v>13</v>
      </c>
      <c r="F273" s="82">
        <v>0.57999999999999996</v>
      </c>
      <c r="G273" s="82">
        <v>0.23</v>
      </c>
      <c r="H273" s="63">
        <f t="shared" si="9"/>
        <v>-0.59375</v>
      </c>
      <c r="I273" s="63">
        <f t="shared" si="10"/>
        <v>-0.60344827586206895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1</v>
      </c>
      <c r="F274" s="81">
        <v>0</v>
      </c>
      <c r="G274" s="81">
        <v>0.02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754</v>
      </c>
      <c r="E275" s="60">
        <v>694</v>
      </c>
      <c r="F275" s="82">
        <v>13.6</v>
      </c>
      <c r="G275" s="82">
        <v>12.52</v>
      </c>
      <c r="H275" s="63">
        <f t="shared" si="9"/>
        <v>-7.9575596816976124E-2</v>
      </c>
      <c r="I275" s="63">
        <f t="shared" si="10"/>
        <v>-7.9411764705882404E-2</v>
      </c>
    </row>
    <row r="276" spans="1:9" ht="15.75" x14ac:dyDescent="0.2">
      <c r="A276" s="138" t="s">
        <v>299</v>
      </c>
      <c r="B276" s="106"/>
      <c r="C276" s="107"/>
      <c r="D276" s="58">
        <v>7</v>
      </c>
      <c r="E276" s="58">
        <v>27</v>
      </c>
      <c r="F276" s="81">
        <v>0.13</v>
      </c>
      <c r="G276" s="81">
        <v>0.49</v>
      </c>
      <c r="H276" s="62">
        <f t="shared" si="9"/>
        <v>2.8571428571428572</v>
      </c>
      <c r="I276" s="62">
        <f t="shared" si="10"/>
        <v>2.7692307692307692</v>
      </c>
    </row>
    <row r="277" spans="1:9" ht="15.75" x14ac:dyDescent="0.2">
      <c r="A277" s="139" t="s">
        <v>300</v>
      </c>
      <c r="B277" s="108"/>
      <c r="C277" s="109"/>
      <c r="D277" s="60">
        <v>523</v>
      </c>
      <c r="E277" s="60">
        <v>400</v>
      </c>
      <c r="F277" s="82">
        <v>9.43</v>
      </c>
      <c r="G277" s="82">
        <v>7.22</v>
      </c>
      <c r="H277" s="63">
        <f t="shared" si="9"/>
        <v>-0.23518164435946465</v>
      </c>
      <c r="I277" s="63">
        <f t="shared" si="10"/>
        <v>-0.23435843054082717</v>
      </c>
    </row>
    <row r="278" spans="1:9" ht="15.75" x14ac:dyDescent="0.2">
      <c r="A278" s="138" t="s">
        <v>301</v>
      </c>
      <c r="B278" s="106"/>
      <c r="C278" s="107"/>
      <c r="D278" s="58">
        <v>69</v>
      </c>
      <c r="E278" s="58">
        <v>19</v>
      </c>
      <c r="F278" s="81">
        <v>1.24</v>
      </c>
      <c r="G278" s="81">
        <v>0.34</v>
      </c>
      <c r="H278" s="62">
        <f t="shared" si="9"/>
        <v>-0.72463768115942029</v>
      </c>
      <c r="I278" s="62">
        <f t="shared" si="10"/>
        <v>-0.72580645161290325</v>
      </c>
    </row>
    <row r="279" spans="1:9" ht="15.75" x14ac:dyDescent="0.2">
      <c r="A279" s="139" t="s">
        <v>302</v>
      </c>
      <c r="B279" s="108"/>
      <c r="C279" s="109"/>
      <c r="D279" s="60">
        <v>107</v>
      </c>
      <c r="E279" s="60">
        <v>91</v>
      </c>
      <c r="F279" s="82">
        <v>1.93</v>
      </c>
      <c r="G279" s="82">
        <v>1.64</v>
      </c>
      <c r="H279" s="63">
        <f t="shared" si="9"/>
        <v>-0.14953271028037385</v>
      </c>
      <c r="I279" s="63">
        <f t="shared" si="10"/>
        <v>-0.15025906735751293</v>
      </c>
    </row>
    <row r="280" spans="1:9" ht="15.75" x14ac:dyDescent="0.2">
      <c r="A280" s="138" t="s">
        <v>303</v>
      </c>
      <c r="B280" s="106"/>
      <c r="C280" s="107"/>
      <c r="D280" s="58">
        <v>3</v>
      </c>
      <c r="E280" s="58">
        <v>4</v>
      </c>
      <c r="F280" s="81">
        <v>0.05</v>
      </c>
      <c r="G280" s="81">
        <v>7.0000000000000007E-2</v>
      </c>
      <c r="H280" s="62">
        <f t="shared" si="9"/>
        <v>0.33333333333333326</v>
      </c>
      <c r="I280" s="62">
        <f t="shared" si="10"/>
        <v>0.40000000000000013</v>
      </c>
    </row>
    <row r="281" spans="1:9" ht="15.75" x14ac:dyDescent="0.2">
      <c r="A281" s="139" t="s">
        <v>304</v>
      </c>
      <c r="B281" s="108"/>
      <c r="C281" s="109"/>
      <c r="D281" s="60">
        <v>9</v>
      </c>
      <c r="E281" s="60">
        <v>3</v>
      </c>
      <c r="F281" s="82">
        <v>0.16</v>
      </c>
      <c r="G281" s="82">
        <v>0.05</v>
      </c>
      <c r="H281" s="63">
        <f t="shared" si="9"/>
        <v>-0.66666666666666674</v>
      </c>
      <c r="I281" s="63">
        <f t="shared" si="10"/>
        <v>-0.6875</v>
      </c>
    </row>
    <row r="282" spans="1:9" ht="15.75" x14ac:dyDescent="0.2">
      <c r="A282" s="138" t="s">
        <v>305</v>
      </c>
      <c r="B282" s="106"/>
      <c r="C282" s="107"/>
      <c r="D282" s="58">
        <v>46</v>
      </c>
      <c r="E282" s="58">
        <v>46</v>
      </c>
      <c r="F282" s="81">
        <v>0.83</v>
      </c>
      <c r="G282" s="81">
        <v>0.83</v>
      </c>
      <c r="H282" s="62">
        <f t="shared" si="9"/>
        <v>0</v>
      </c>
      <c r="I282" s="62">
        <f t="shared" si="10"/>
        <v>0</v>
      </c>
    </row>
    <row r="283" spans="1:9" ht="15.75" x14ac:dyDescent="0.2">
      <c r="A283" s="139" t="s">
        <v>306</v>
      </c>
      <c r="B283" s="108"/>
      <c r="C283" s="109"/>
      <c r="D283" s="60">
        <v>1166</v>
      </c>
      <c r="E283" s="60">
        <v>1120</v>
      </c>
      <c r="F283" s="82">
        <v>21.03</v>
      </c>
      <c r="G283" s="82">
        <v>20.2</v>
      </c>
      <c r="H283" s="63">
        <f t="shared" si="9"/>
        <v>-3.9451114922813058E-2</v>
      </c>
      <c r="I283" s="63">
        <f t="shared" si="10"/>
        <v>-3.9467427484546014E-2</v>
      </c>
    </row>
    <row r="284" spans="1:9" ht="15.75" x14ac:dyDescent="0.2">
      <c r="A284" s="138" t="s">
        <v>237</v>
      </c>
      <c r="B284" s="106"/>
      <c r="C284" s="107"/>
      <c r="D284" s="58">
        <v>1327</v>
      </c>
      <c r="E284" s="58">
        <v>1499</v>
      </c>
      <c r="F284" s="81">
        <v>23.94</v>
      </c>
      <c r="G284" s="81">
        <v>27.04</v>
      </c>
      <c r="H284" s="62">
        <f t="shared" si="9"/>
        <v>0.12961567445365496</v>
      </c>
      <c r="I284" s="62">
        <f t="shared" si="10"/>
        <v>0.12949039264828732</v>
      </c>
    </row>
    <row r="285" spans="1:9" ht="15.75" x14ac:dyDescent="0.2">
      <c r="A285" s="139" t="s">
        <v>321</v>
      </c>
      <c r="B285" s="108"/>
      <c r="C285" s="109"/>
      <c r="D285" s="60">
        <v>132</v>
      </c>
      <c r="E285" s="60">
        <v>124</v>
      </c>
      <c r="F285" s="82">
        <v>2.38</v>
      </c>
      <c r="G285" s="82">
        <v>2.2400000000000002</v>
      </c>
      <c r="H285" s="63">
        <f t="shared" si="9"/>
        <v>-6.0606060606060552E-2</v>
      </c>
      <c r="I285" s="63">
        <f t="shared" si="10"/>
        <v>-5.8823529411764608E-2</v>
      </c>
    </row>
    <row r="286" spans="1:9" ht="15.75" x14ac:dyDescent="0.2">
      <c r="A286" s="138" t="s">
        <v>307</v>
      </c>
      <c r="B286" s="106"/>
      <c r="C286" s="107"/>
      <c r="D286" s="58">
        <v>191</v>
      </c>
      <c r="E286" s="58">
        <v>159</v>
      </c>
      <c r="F286" s="81">
        <v>3.45</v>
      </c>
      <c r="G286" s="81">
        <v>2.87</v>
      </c>
      <c r="H286" s="62">
        <f t="shared" si="9"/>
        <v>-0.16753926701570676</v>
      </c>
      <c r="I286" s="62">
        <f t="shared" si="10"/>
        <v>-0.1681159420289855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10</v>
      </c>
      <c r="E288" s="58">
        <v>10</v>
      </c>
      <c r="F288" s="81">
        <v>0.18</v>
      </c>
      <c r="G288" s="81">
        <v>0.18</v>
      </c>
      <c r="H288" s="62">
        <f t="shared" si="9"/>
        <v>0</v>
      </c>
      <c r="I288" s="62">
        <f t="shared" si="10"/>
        <v>0</v>
      </c>
    </row>
    <row r="289" spans="1:9" ht="15.75" x14ac:dyDescent="0.2">
      <c r="A289" s="139" t="s">
        <v>309</v>
      </c>
      <c r="B289" s="108"/>
      <c r="C289" s="109"/>
      <c r="D289" s="60">
        <v>2</v>
      </c>
      <c r="E289" s="60">
        <v>0</v>
      </c>
      <c r="F289" s="82">
        <v>0.04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97</v>
      </c>
      <c r="E290" s="58">
        <v>92</v>
      </c>
      <c r="F290" s="81">
        <v>1.75</v>
      </c>
      <c r="G290" s="81">
        <v>1.66</v>
      </c>
      <c r="H290" s="62">
        <f t="shared" si="9"/>
        <v>-5.1546391752577359E-2</v>
      </c>
      <c r="I290" s="62">
        <f t="shared" si="10"/>
        <v>-5.142857142857149E-2</v>
      </c>
    </row>
    <row r="291" spans="1:9" ht="15.75" x14ac:dyDescent="0.2">
      <c r="A291" s="139" t="s">
        <v>216</v>
      </c>
      <c r="B291" s="108"/>
      <c r="C291" s="109"/>
      <c r="D291" s="60">
        <v>512</v>
      </c>
      <c r="E291" s="60">
        <v>1438</v>
      </c>
      <c r="F291" s="82">
        <v>9.24</v>
      </c>
      <c r="G291" s="82">
        <v>25.94</v>
      </c>
      <c r="H291" s="63">
        <f t="shared" si="9"/>
        <v>1.80859375</v>
      </c>
      <c r="I291" s="63">
        <f t="shared" si="10"/>
        <v>1.8073593073593073</v>
      </c>
    </row>
    <row r="292" spans="1:9" ht="15.75" x14ac:dyDescent="0.2">
      <c r="A292" s="138" t="s">
        <v>311</v>
      </c>
      <c r="B292" s="106"/>
      <c r="C292" s="107"/>
      <c r="D292" s="58">
        <v>70</v>
      </c>
      <c r="E292" s="58">
        <v>55</v>
      </c>
      <c r="F292" s="81">
        <v>1.26</v>
      </c>
      <c r="G292" s="81">
        <v>0.99</v>
      </c>
      <c r="H292" s="62">
        <f t="shared" si="9"/>
        <v>-0.2142857142857143</v>
      </c>
      <c r="I292" s="62">
        <f t="shared" si="10"/>
        <v>-0.2142857142857143</v>
      </c>
    </row>
    <row r="293" spans="1:9" ht="15.75" x14ac:dyDescent="0.2">
      <c r="A293" s="139" t="s">
        <v>312</v>
      </c>
      <c r="B293" s="108"/>
      <c r="C293" s="109"/>
      <c r="D293" s="60">
        <v>140</v>
      </c>
      <c r="E293" s="60">
        <v>87</v>
      </c>
      <c r="F293" s="82">
        <v>2.5299999999999998</v>
      </c>
      <c r="G293" s="82">
        <v>1.57</v>
      </c>
      <c r="H293" s="63">
        <f t="shared" si="9"/>
        <v>-0.37857142857142856</v>
      </c>
      <c r="I293" s="63">
        <f t="shared" si="10"/>
        <v>-0.37944664031620545</v>
      </c>
    </row>
    <row r="294" spans="1:9" ht="15.75" x14ac:dyDescent="0.2">
      <c r="A294" s="138" t="s">
        <v>313</v>
      </c>
      <c r="B294" s="106"/>
      <c r="C294" s="107"/>
      <c r="D294" s="58">
        <v>28</v>
      </c>
      <c r="E294" s="58">
        <v>17</v>
      </c>
      <c r="F294" s="81">
        <v>0.51</v>
      </c>
      <c r="G294" s="81">
        <v>0.31</v>
      </c>
      <c r="H294" s="62">
        <f t="shared" si="9"/>
        <v>-0.3928571428571429</v>
      </c>
      <c r="I294" s="62">
        <f t="shared" si="10"/>
        <v>-0.39215686274509809</v>
      </c>
    </row>
    <row r="295" spans="1:9" ht="15.75" x14ac:dyDescent="0.2">
      <c r="A295" s="139" t="s">
        <v>314</v>
      </c>
      <c r="B295" s="108"/>
      <c r="C295" s="109"/>
      <c r="D295" s="60">
        <v>3</v>
      </c>
      <c r="E295" s="60">
        <v>3</v>
      </c>
      <c r="F295" s="82">
        <v>0.05</v>
      </c>
      <c r="G295" s="82">
        <v>0.05</v>
      </c>
      <c r="H295" s="63">
        <f t="shared" si="9"/>
        <v>0</v>
      </c>
      <c r="I295" s="63">
        <f t="shared" si="10"/>
        <v>0</v>
      </c>
    </row>
    <row r="296" spans="1:9" ht="15.75" x14ac:dyDescent="0.2">
      <c r="A296" s="138" t="s">
        <v>315</v>
      </c>
      <c r="B296" s="106"/>
      <c r="C296" s="107"/>
      <c r="D296" s="58">
        <v>16</v>
      </c>
      <c r="E296" s="58">
        <v>8</v>
      </c>
      <c r="F296" s="81">
        <v>0.28999999999999998</v>
      </c>
      <c r="G296" s="81">
        <v>0.14000000000000001</v>
      </c>
      <c r="H296" s="62">
        <f t="shared" si="9"/>
        <v>-0.5</v>
      </c>
      <c r="I296" s="62">
        <f t="shared" si="10"/>
        <v>-0.51724137931034475</v>
      </c>
    </row>
    <row r="297" spans="1:9" ht="15.75" x14ac:dyDescent="0.2">
      <c r="A297" s="139" t="s">
        <v>316</v>
      </c>
      <c r="B297" s="108"/>
      <c r="C297" s="109"/>
      <c r="D297" s="60">
        <v>69</v>
      </c>
      <c r="E297" s="60">
        <v>43</v>
      </c>
      <c r="F297" s="82">
        <v>1.24</v>
      </c>
      <c r="G297" s="82">
        <v>0.78</v>
      </c>
      <c r="H297" s="63">
        <f t="shared" si="9"/>
        <v>-0.37681159420289856</v>
      </c>
      <c r="I297" s="63">
        <f t="shared" si="10"/>
        <v>-0.37096774193548387</v>
      </c>
    </row>
    <row r="298" spans="1:9" ht="15.75" x14ac:dyDescent="0.2">
      <c r="A298" s="138" t="s">
        <v>317</v>
      </c>
      <c r="B298" s="106"/>
      <c r="C298" s="107"/>
      <c r="D298" s="58">
        <v>1487</v>
      </c>
      <c r="E298" s="58">
        <v>2025</v>
      </c>
      <c r="F298" s="81">
        <v>26.82</v>
      </c>
      <c r="G298" s="81">
        <v>36.53</v>
      </c>
      <c r="H298" s="62">
        <f t="shared" si="9"/>
        <v>0.3618022864828514</v>
      </c>
      <c r="I298" s="62">
        <f t="shared" si="10"/>
        <v>0.36204325130499626</v>
      </c>
    </row>
    <row r="299" spans="1:9" ht="15.75" x14ac:dyDescent="0.2">
      <c r="A299" s="139" t="s">
        <v>318</v>
      </c>
      <c r="B299" s="108"/>
      <c r="C299" s="109"/>
      <c r="D299" s="60">
        <v>1237</v>
      </c>
      <c r="E299" s="60">
        <v>1412</v>
      </c>
      <c r="F299" s="82">
        <v>22.31</v>
      </c>
      <c r="G299" s="82">
        <v>25.47</v>
      </c>
      <c r="H299" s="63">
        <f t="shared" si="9"/>
        <v>0.14147130153597409</v>
      </c>
      <c r="I299" s="63">
        <f t="shared" si="10"/>
        <v>0.14164051994621252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197668</v>
      </c>
      <c r="C384" s="166">
        <f>B384/B$403</f>
        <v>8.1709927854616282E-2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561190</v>
      </c>
      <c r="C385" s="166">
        <f>B385/B$403</f>
        <v>0.23197884540103664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1481795</v>
      </c>
      <c r="C386" s="166">
        <f>B386/B$403</f>
        <v>0.6125288996971241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39544</v>
      </c>
      <c r="C387" s="166">
        <f>B387/B$403</f>
        <v>1.6346284614014137E-2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1689</v>
      </c>
      <c r="C388" s="166">
        <f>B388/B$403</f>
        <v>6.9818113273998272E-4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89393</v>
      </c>
      <c r="E389" s="166">
        <f>D389/D$403</f>
        <v>3.7404415656689283E-2</v>
      </c>
      <c r="F389" s="165">
        <v>93840</v>
      </c>
      <c r="G389" s="166">
        <f>F389/F$403</f>
        <v>3.9361062245342235E-2</v>
      </c>
      <c r="H389" s="165">
        <v>85850</v>
      </c>
      <c r="I389" s="166">
        <f t="shared" ref="I389:I396" si="11">H389/H$403</f>
        <v>3.9454865655837758E-2</v>
      </c>
    </row>
    <row r="390" spans="1:9" ht="15.75" x14ac:dyDescent="0.25">
      <c r="A390" s="161" t="s">
        <v>345</v>
      </c>
      <c r="B390" s="167"/>
      <c r="C390" s="167"/>
      <c r="D390" s="165">
        <v>303025</v>
      </c>
      <c r="E390" s="166">
        <f t="shared" ref="E390:E397" si="12">D390/D$403</f>
        <v>0.12679374284751904</v>
      </c>
      <c r="F390" s="165">
        <v>321647</v>
      </c>
      <c r="G390" s="166">
        <f t="shared" ref="G390:G397" si="13">F390/F$403</f>
        <v>0.1349144031119735</v>
      </c>
      <c r="H390" s="165">
        <v>260391</v>
      </c>
      <c r="I390" s="166">
        <f t="shared" si="11"/>
        <v>0.11967026118799359</v>
      </c>
    </row>
    <row r="391" spans="1:9" ht="15.75" x14ac:dyDescent="0.25">
      <c r="A391" s="161" t="s">
        <v>346</v>
      </c>
      <c r="B391" s="167"/>
      <c r="C391" s="167"/>
      <c r="D391" s="165">
        <v>81069</v>
      </c>
      <c r="E391" s="166">
        <f t="shared" si="12"/>
        <v>3.3921432023448633E-2</v>
      </c>
      <c r="F391" s="165">
        <v>80386</v>
      </c>
      <c r="G391" s="166">
        <f t="shared" si="13"/>
        <v>3.3717799975000858E-2</v>
      </c>
      <c r="H391" s="165">
        <v>49657</v>
      </c>
      <c r="I391" s="166">
        <f t="shared" si="11"/>
        <v>2.2821319322911305E-2</v>
      </c>
    </row>
    <row r="392" spans="1:9" ht="15.75" x14ac:dyDescent="0.25">
      <c r="A392" s="161" t="s">
        <v>347</v>
      </c>
      <c r="B392" s="167"/>
      <c r="C392" s="167"/>
      <c r="D392" s="165">
        <v>341138</v>
      </c>
      <c r="E392" s="166">
        <f t="shared" si="12"/>
        <v>0.14274123866848265</v>
      </c>
      <c r="F392" s="165">
        <v>362160</v>
      </c>
      <c r="G392" s="166">
        <f t="shared" si="13"/>
        <v>0.15190752667064303</v>
      </c>
      <c r="H392" s="165">
        <v>417334</v>
      </c>
      <c r="I392" s="166">
        <f t="shared" si="11"/>
        <v>0.19179798373457652</v>
      </c>
    </row>
    <row r="393" spans="1:9" ht="15.75" x14ac:dyDescent="0.25">
      <c r="A393" s="161" t="s">
        <v>348</v>
      </c>
      <c r="B393" s="167"/>
      <c r="C393" s="167"/>
      <c r="D393" s="165">
        <v>105383</v>
      </c>
      <c r="E393" s="166">
        <f t="shared" si="12"/>
        <v>4.4095058171768335E-2</v>
      </c>
      <c r="F393" s="165">
        <v>112730</v>
      </c>
      <c r="G393" s="166">
        <f t="shared" si="13"/>
        <v>4.7284447430918905E-2</v>
      </c>
      <c r="H393" s="165">
        <v>144441</v>
      </c>
      <c r="I393" s="166">
        <f t="shared" si="11"/>
        <v>6.6382064649911032E-2</v>
      </c>
    </row>
    <row r="394" spans="1:9" ht="15.75" x14ac:dyDescent="0.25">
      <c r="A394" s="161" t="s">
        <v>349</v>
      </c>
      <c r="B394" s="167"/>
      <c r="C394" s="167"/>
      <c r="D394" s="165">
        <v>66589</v>
      </c>
      <c r="E394" s="166">
        <f t="shared" si="12"/>
        <v>2.7862613785903625E-2</v>
      </c>
      <c r="F394" s="165">
        <v>64756</v>
      </c>
      <c r="G394" s="166">
        <f t="shared" si="13"/>
        <v>2.7161817420709524E-2</v>
      </c>
      <c r="H394" s="165">
        <v>68470</v>
      </c>
      <c r="I394" s="166">
        <f t="shared" si="11"/>
        <v>3.1467380913863849E-2</v>
      </c>
    </row>
    <row r="395" spans="1:9" ht="15.75" x14ac:dyDescent="0.25">
      <c r="A395" s="161" t="s">
        <v>350</v>
      </c>
      <c r="B395" s="167"/>
      <c r="C395" s="167"/>
      <c r="D395" s="165">
        <v>999854</v>
      </c>
      <c r="E395" s="166">
        <f t="shared" si="12"/>
        <v>0.41836558356922138</v>
      </c>
      <c r="F395" s="165">
        <v>1033868</v>
      </c>
      <c r="G395" s="166">
        <f t="shared" si="13"/>
        <v>0.4336545471170874</v>
      </c>
      <c r="H395" s="165">
        <v>766835</v>
      </c>
      <c r="I395" s="166">
        <f t="shared" si="11"/>
        <v>0.35242133844140183</v>
      </c>
    </row>
    <row r="396" spans="1:9" ht="15.75" x14ac:dyDescent="0.25">
      <c r="A396" s="161" t="s">
        <v>351</v>
      </c>
      <c r="B396" s="167"/>
      <c r="C396" s="167"/>
      <c r="D396" s="165">
        <v>48849</v>
      </c>
      <c r="E396" s="166">
        <f t="shared" si="12"/>
        <v>2.0439724591563263E-2</v>
      </c>
      <c r="F396" s="165">
        <v>48435</v>
      </c>
      <c r="G396" s="166">
        <f t="shared" si="13"/>
        <v>2.0315995842424883E-2</v>
      </c>
      <c r="H396" s="165">
        <v>138241</v>
      </c>
      <c r="I396" s="166">
        <f t="shared" si="11"/>
        <v>6.3532674235628042E-2</v>
      </c>
    </row>
    <row r="397" spans="1:9" ht="15.75" x14ac:dyDescent="0.25">
      <c r="A397" s="161" t="s">
        <v>352</v>
      </c>
      <c r="B397" s="167"/>
      <c r="C397" s="167"/>
      <c r="D397" s="165">
        <v>61137</v>
      </c>
      <c r="E397" s="166">
        <f t="shared" si="12"/>
        <v>2.5581351559999247E-2</v>
      </c>
      <c r="F397" s="165">
        <v>67882</v>
      </c>
      <c r="G397" s="166">
        <f t="shared" si="13"/>
        <v>2.847301393156779E-2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75765</v>
      </c>
      <c r="I398" s="166">
        <f>H398/H$403</f>
        <v>3.4820010441637128E-2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32320</v>
      </c>
      <c r="I399" s="166">
        <f>H399/H$403</f>
        <v>1.4853596482197744E-2</v>
      </c>
    </row>
    <row r="400" spans="1:9" x14ac:dyDescent="0.2">
      <c r="A400" s="163" t="s">
        <v>53</v>
      </c>
      <c r="B400" s="167"/>
      <c r="C400" s="167"/>
      <c r="D400" s="165">
        <v>97958</v>
      </c>
      <c r="E400" s="166">
        <f>D400/D$403</f>
        <v>4.0988240118331062E-2</v>
      </c>
      <c r="F400" s="165">
        <v>3413</v>
      </c>
      <c r="G400" s="166">
        <f>F400/F$403</f>
        <v>1.4315782762505651E-3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579</v>
      </c>
      <c r="C401" s="166">
        <f>B401/B$403</f>
        <v>2.3934095669416814E-4</v>
      </c>
      <c r="D401" s="165">
        <v>1394</v>
      </c>
      <c r="E401" s="166">
        <f>D401/D$403</f>
        <v>5.8328678336586602E-4</v>
      </c>
      <c r="F401" s="165">
        <v>1330</v>
      </c>
      <c r="G401" s="166">
        <f>F401/F$403</f>
        <v>5.578667176716237E-4</v>
      </c>
      <c r="H401" s="165">
        <v>2052</v>
      </c>
      <c r="I401" s="166">
        <f>H401/H$403</f>
        <v>9.4305631130785184E-4</v>
      </c>
    </row>
    <row r="402" spans="1:9" x14ac:dyDescent="0.2">
      <c r="A402" s="163" t="s">
        <v>356</v>
      </c>
      <c r="B402" s="165">
        <v>136678</v>
      </c>
      <c r="C402" s="166">
        <f>B402/B$403</f>
        <v>5.6498520343774637E-2</v>
      </c>
      <c r="D402" s="165">
        <v>194116</v>
      </c>
      <c r="E402" s="166">
        <f>D402/D$403</f>
        <v>8.1223312223707642E-2</v>
      </c>
      <c r="F402" s="165">
        <v>193635</v>
      </c>
      <c r="G402" s="166">
        <f>F402/F$403</f>
        <v>8.121994126040967E-2</v>
      </c>
      <c r="H402" s="165">
        <v>134548</v>
      </c>
      <c r="I402" s="166">
        <f>H402/H$403</f>
        <v>6.1835448622733359E-2</v>
      </c>
    </row>
    <row r="403" spans="1:9" ht="15.75" x14ac:dyDescent="0.2">
      <c r="A403" s="140" t="s">
        <v>357</v>
      </c>
      <c r="B403" s="168">
        <f>SUM(B384:B388,B401:B402)</f>
        <v>2419143</v>
      </c>
      <c r="C403" s="169">
        <f>SUM(C384:C388,C401:C402)</f>
        <v>1</v>
      </c>
      <c r="D403" s="168">
        <f>SUM(D389:D397,D400:D402)</f>
        <v>2389905</v>
      </c>
      <c r="E403" s="169">
        <f>SUM(E389:E397,E400:E402)</f>
        <v>1</v>
      </c>
      <c r="F403" s="168">
        <f>SUM(F389:F397,F400:F402)</f>
        <v>2384082</v>
      </c>
      <c r="G403" s="169">
        <f>SUM(G389:G397,G400:G402)</f>
        <v>1</v>
      </c>
      <c r="H403" s="168">
        <f>SUM(H389:H396,H398:H402)</f>
        <v>2175904</v>
      </c>
      <c r="I403" s="169">
        <f>SUM(I389:I396,I398:I402)</f>
        <v>1</v>
      </c>
    </row>
    <row r="404" spans="1:9" x14ac:dyDescent="0.2">
      <c r="A404" s="163" t="s">
        <v>358</v>
      </c>
      <c r="B404" s="165">
        <v>3491849</v>
      </c>
      <c r="C404" s="170"/>
      <c r="D404" s="165">
        <v>3486783</v>
      </c>
      <c r="E404" s="170"/>
      <c r="F404" s="165">
        <v>3486019</v>
      </c>
      <c r="G404" s="170"/>
      <c r="H404" s="165">
        <v>3590168</v>
      </c>
      <c r="I404" s="170"/>
    </row>
    <row r="405" spans="1:9" ht="15.75" x14ac:dyDescent="0.2">
      <c r="A405" s="140" t="s">
        <v>359</v>
      </c>
      <c r="B405" s="171">
        <f>B403/B404</f>
        <v>0.69279713985341296</v>
      </c>
      <c r="C405" s="169"/>
      <c r="D405" s="171">
        <f>D403/D404</f>
        <v>0.68541833546853936</v>
      </c>
      <c r="E405" s="169"/>
      <c r="F405" s="171">
        <f>F403/F404</f>
        <v>0.68389816578739249</v>
      </c>
      <c r="G405" s="169"/>
      <c r="H405" s="171">
        <f>H403/H404</f>
        <v>0.6060730305657005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308425</v>
      </c>
      <c r="D429" s="177">
        <f t="shared" ref="D429:D434" si="14">C429/$B$58</f>
        <v>5.4565742143630018E-2</v>
      </c>
      <c r="E429" s="172">
        <v>143218</v>
      </c>
      <c r="F429" s="177">
        <f>E429/$C$58</f>
        <v>5.1953733614593101E-2</v>
      </c>
      <c r="G429" s="172">
        <v>165207</v>
      </c>
      <c r="H429" s="177">
        <f>G429/$D$58</f>
        <v>5.7052309432812871E-2</v>
      </c>
    </row>
    <row r="430" spans="1:8" x14ac:dyDescent="0.2">
      <c r="A430" s="258" t="s">
        <v>364</v>
      </c>
      <c r="B430" s="259"/>
      <c r="C430" s="165">
        <v>292786</v>
      </c>
      <c r="D430" s="178">
        <f t="shared" si="14"/>
        <v>5.1798931277506233E-2</v>
      </c>
      <c r="E430" s="165">
        <v>134355</v>
      </c>
      <c r="F430" s="178">
        <f t="shared" ref="F430:F441" si="15">E430/$C$58</f>
        <v>4.8738593471411809E-2</v>
      </c>
      <c r="G430" s="165">
        <v>158431</v>
      </c>
      <c r="H430" s="178">
        <f t="shared" ref="H430:H441" si="16">G430/$D$58</f>
        <v>5.4712296910845039E-2</v>
      </c>
    </row>
    <row r="431" spans="1:8" x14ac:dyDescent="0.2">
      <c r="A431" s="258" t="s">
        <v>365</v>
      </c>
      <c r="B431" s="259"/>
      <c r="C431" s="165">
        <v>15639</v>
      </c>
      <c r="D431" s="178">
        <f t="shared" si="14"/>
        <v>2.7668108661237896E-3</v>
      </c>
      <c r="E431" s="165">
        <v>8863</v>
      </c>
      <c r="F431" s="178">
        <f t="shared" si="15"/>
        <v>3.2151401431812945E-3</v>
      </c>
      <c r="G431" s="165">
        <v>6776</v>
      </c>
      <c r="H431" s="178">
        <f t="shared" si="16"/>
        <v>2.3400125219678347E-3</v>
      </c>
    </row>
    <row r="432" spans="1:8" ht="15.75" x14ac:dyDescent="0.25">
      <c r="A432" s="256" t="s">
        <v>366</v>
      </c>
      <c r="B432" s="257"/>
      <c r="C432" s="172">
        <v>4892</v>
      </c>
      <c r="D432" s="177">
        <f t="shared" si="14"/>
        <v>8.6547981054271883E-4</v>
      </c>
      <c r="E432" s="172">
        <v>3088</v>
      </c>
      <c r="F432" s="177">
        <f t="shared" si="15"/>
        <v>1.1202022748667312E-3</v>
      </c>
      <c r="G432" s="172">
        <v>1804</v>
      </c>
      <c r="H432" s="177">
        <f t="shared" si="16"/>
        <v>6.2299034675767024E-4</v>
      </c>
    </row>
    <row r="433" spans="1:8" x14ac:dyDescent="0.2">
      <c r="A433" s="258" t="s">
        <v>364</v>
      </c>
      <c r="B433" s="259"/>
      <c r="C433" s="165">
        <v>209</v>
      </c>
      <c r="D433" s="178">
        <f t="shared" si="14"/>
        <v>3.6975731889498819E-5</v>
      </c>
      <c r="E433" s="165">
        <v>146</v>
      </c>
      <c r="F433" s="178">
        <f t="shared" si="15"/>
        <v>5.296293138942446E-5</v>
      </c>
      <c r="G433" s="165">
        <v>63</v>
      </c>
      <c r="H433" s="178">
        <f t="shared" si="16"/>
        <v>2.1756314770362099E-5</v>
      </c>
    </row>
    <row r="434" spans="1:8" x14ac:dyDescent="0.2">
      <c r="A434" s="258" t="s">
        <v>365</v>
      </c>
      <c r="B434" s="259"/>
      <c r="C434" s="165">
        <v>4683</v>
      </c>
      <c r="D434" s="178">
        <f t="shared" si="14"/>
        <v>8.2850407865321999E-4</v>
      </c>
      <c r="E434" s="165">
        <v>2942</v>
      </c>
      <c r="F434" s="178">
        <f t="shared" si="15"/>
        <v>1.0672393434773067E-3</v>
      </c>
      <c r="G434" s="165">
        <v>1741</v>
      </c>
      <c r="H434" s="178">
        <f t="shared" si="16"/>
        <v>6.0123403198730817E-4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3425</v>
      </c>
      <c r="D436" s="177">
        <f t="shared" ref="D436:D441" si="17">C436/$B$58</f>
        <v>6.0594201780638022E-4</v>
      </c>
      <c r="E436" s="172">
        <v>1560</v>
      </c>
      <c r="F436" s="177">
        <f t="shared" si="15"/>
        <v>5.6590529429796004E-4</v>
      </c>
      <c r="G436" s="172">
        <v>1865</v>
      </c>
      <c r="H436" s="177">
        <f t="shared" si="16"/>
        <v>6.4405598486865574E-4</v>
      </c>
    </row>
    <row r="437" spans="1:8" x14ac:dyDescent="0.2">
      <c r="A437" s="258" t="s">
        <v>364</v>
      </c>
      <c r="B437" s="259"/>
      <c r="C437" s="165">
        <v>3270</v>
      </c>
      <c r="D437" s="178">
        <f t="shared" si="17"/>
        <v>5.7851982429981406E-4</v>
      </c>
      <c r="E437" s="165">
        <v>1479</v>
      </c>
      <c r="F437" s="178">
        <f t="shared" si="15"/>
        <v>5.3652175017095051E-4</v>
      </c>
      <c r="G437" s="165">
        <v>1791</v>
      </c>
      <c r="H437" s="178">
        <f t="shared" si="16"/>
        <v>6.1850094847172251E-4</v>
      </c>
    </row>
    <row r="438" spans="1:8" x14ac:dyDescent="0.2">
      <c r="A438" s="258" t="s">
        <v>365</v>
      </c>
      <c r="B438" s="259"/>
      <c r="C438" s="165">
        <v>155</v>
      </c>
      <c r="D438" s="178">
        <f t="shared" si="17"/>
        <v>2.742219350656611E-5</v>
      </c>
      <c r="E438" s="165">
        <v>81</v>
      </c>
      <c r="F438" s="178">
        <f t="shared" si="15"/>
        <v>2.9383544127009461E-5</v>
      </c>
      <c r="G438" s="165">
        <v>74</v>
      </c>
      <c r="H438" s="178">
        <f t="shared" si="16"/>
        <v>2.5555036396933256E-5</v>
      </c>
    </row>
    <row r="439" spans="1:8" ht="15.75" x14ac:dyDescent="0.25">
      <c r="A439" s="256" t="s">
        <v>366</v>
      </c>
      <c r="B439" s="257"/>
      <c r="C439" s="172">
        <v>12</v>
      </c>
      <c r="D439" s="177">
        <f t="shared" si="17"/>
        <v>2.123008529540602E-6</v>
      </c>
      <c r="E439" s="172">
        <v>7</v>
      </c>
      <c r="F439" s="177">
        <f t="shared" si="15"/>
        <v>2.539318628260077E-6</v>
      </c>
      <c r="G439" s="172">
        <v>5</v>
      </c>
      <c r="H439" s="177">
        <f t="shared" si="16"/>
        <v>1.7266916484414364E-6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12</v>
      </c>
      <c r="D441" s="178">
        <f t="shared" si="17"/>
        <v>2.123008529540602E-6</v>
      </c>
      <c r="E441" s="165">
        <v>7</v>
      </c>
      <c r="F441" s="178">
        <f t="shared" si="15"/>
        <v>2.539318628260077E-6</v>
      </c>
      <c r="G441" s="165">
        <v>5</v>
      </c>
      <c r="H441" s="178">
        <f t="shared" si="16"/>
        <v>1.7266916484414364E-6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255</v>
      </c>
      <c r="D467" s="60">
        <v>255</v>
      </c>
      <c r="E467" s="60">
        <v>253</v>
      </c>
      <c r="F467" s="60">
        <v>255</v>
      </c>
      <c r="G467" s="60">
        <v>255</v>
      </c>
      <c r="H467" s="60">
        <v>255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1038</v>
      </c>
      <c r="D469" s="60">
        <v>1041</v>
      </c>
      <c r="E469" s="60">
        <v>1041</v>
      </c>
      <c r="F469" s="60">
        <v>1042</v>
      </c>
      <c r="G469" s="60">
        <v>1052</v>
      </c>
      <c r="H469" s="60">
        <v>1067</v>
      </c>
    </row>
    <row r="470" spans="1:8" x14ac:dyDescent="0.2">
      <c r="A470" s="138" t="s">
        <v>441</v>
      </c>
      <c r="B470" s="106"/>
      <c r="C470" s="58">
        <v>228</v>
      </c>
      <c r="D470" s="58">
        <v>228</v>
      </c>
      <c r="E470" s="58">
        <v>229</v>
      </c>
      <c r="F470" s="58">
        <v>231</v>
      </c>
      <c r="G470" s="58">
        <v>234</v>
      </c>
      <c r="H470" s="58">
        <v>237</v>
      </c>
    </row>
    <row r="471" spans="1:8" x14ac:dyDescent="0.2">
      <c r="A471" s="139" t="s">
        <v>442</v>
      </c>
      <c r="B471" s="108"/>
      <c r="C471" s="60">
        <v>8</v>
      </c>
      <c r="D471" s="60">
        <v>8</v>
      </c>
      <c r="E471" s="60">
        <v>8</v>
      </c>
      <c r="F471" s="60">
        <v>8</v>
      </c>
      <c r="G471" s="60">
        <v>8</v>
      </c>
      <c r="H471" s="60">
        <v>8</v>
      </c>
    </row>
    <row r="472" spans="1:8" x14ac:dyDescent="0.2">
      <c r="A472" s="138" t="s">
        <v>443</v>
      </c>
      <c r="B472" s="106"/>
      <c r="C472" s="58">
        <v>802</v>
      </c>
      <c r="D472" s="58">
        <v>805</v>
      </c>
      <c r="E472" s="58">
        <v>804</v>
      </c>
      <c r="F472" s="58">
        <v>803</v>
      </c>
      <c r="G472" s="58">
        <v>810</v>
      </c>
      <c r="H472" s="58">
        <v>822</v>
      </c>
    </row>
    <row r="473" spans="1:8" x14ac:dyDescent="0.2">
      <c r="A473" s="139" t="s">
        <v>444</v>
      </c>
      <c r="B473" s="108"/>
      <c r="C473" s="60">
        <v>4005364</v>
      </c>
      <c r="D473" s="60">
        <v>3748353</v>
      </c>
      <c r="E473" s="60">
        <v>4155605</v>
      </c>
      <c r="F473" s="60">
        <v>3894695</v>
      </c>
      <c r="G473" s="60">
        <v>3842858</v>
      </c>
      <c r="H473" s="60">
        <v>4057377</v>
      </c>
    </row>
    <row r="474" spans="1:8" x14ac:dyDescent="0.2">
      <c r="A474" s="138" t="s">
        <v>445</v>
      </c>
      <c r="B474" s="106"/>
      <c r="C474" s="58">
        <v>0</v>
      </c>
      <c r="D474" s="58">
        <v>17778</v>
      </c>
      <c r="E474" s="58">
        <v>17851</v>
      </c>
      <c r="F474" s="58">
        <v>18222</v>
      </c>
      <c r="G474" s="58">
        <v>18814</v>
      </c>
      <c r="H474" s="58">
        <v>18648</v>
      </c>
    </row>
    <row r="475" spans="1:8" x14ac:dyDescent="0.2">
      <c r="A475" s="139" t="s">
        <v>446</v>
      </c>
      <c r="B475" s="108"/>
      <c r="C475" s="60">
        <v>13413</v>
      </c>
      <c r="D475" s="60">
        <v>13575</v>
      </c>
      <c r="E475" s="60">
        <v>13717</v>
      </c>
      <c r="F475" s="60">
        <v>13883</v>
      </c>
      <c r="G475" s="60">
        <v>14014</v>
      </c>
      <c r="H475" s="60">
        <v>14300</v>
      </c>
    </row>
    <row r="476" spans="1:8" x14ac:dyDescent="0.2">
      <c r="A476" s="138" t="s">
        <v>447</v>
      </c>
      <c r="B476" s="106"/>
      <c r="C476" s="58">
        <v>1737432</v>
      </c>
      <c r="D476" s="58">
        <v>1642857</v>
      </c>
      <c r="E476" s="58">
        <v>1783023</v>
      </c>
      <c r="F476" s="58">
        <v>1760594</v>
      </c>
      <c r="G476" s="58">
        <v>1717768</v>
      </c>
      <c r="H476" s="58">
        <v>1856098</v>
      </c>
    </row>
    <row r="477" spans="1:8" x14ac:dyDescent="0.2">
      <c r="A477" s="139" t="s">
        <v>448</v>
      </c>
      <c r="B477" s="108"/>
      <c r="C477" s="60">
        <v>2572591</v>
      </c>
      <c r="D477" s="60">
        <v>0</v>
      </c>
      <c r="E477" s="60">
        <v>2596920</v>
      </c>
      <c r="F477" s="60">
        <v>2621048</v>
      </c>
      <c r="G477" s="60">
        <v>2647129</v>
      </c>
      <c r="H477" s="60">
        <v>2664459</v>
      </c>
    </row>
    <row r="478" spans="1:8" x14ac:dyDescent="0.2">
      <c r="A478" s="138" t="s">
        <v>449</v>
      </c>
      <c r="B478" s="106"/>
      <c r="C478" s="58">
        <v>2572591</v>
      </c>
      <c r="D478" s="58">
        <v>0</v>
      </c>
      <c r="E478" s="58">
        <v>2596920</v>
      </c>
      <c r="F478" s="58">
        <v>2621048</v>
      </c>
      <c r="G478" s="58">
        <v>2647129</v>
      </c>
      <c r="H478" s="58">
        <v>2664459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445613</v>
      </c>
      <c r="D481" s="60">
        <v>0</v>
      </c>
      <c r="E481" s="60">
        <v>440773</v>
      </c>
      <c r="F481" s="60">
        <v>445535</v>
      </c>
      <c r="G481" s="60">
        <v>449513</v>
      </c>
      <c r="H481" s="60">
        <v>451486</v>
      </c>
    </row>
    <row r="482" spans="1:8" x14ac:dyDescent="0.2">
      <c r="A482" s="138" t="s">
        <v>453</v>
      </c>
      <c r="B482" s="106"/>
      <c r="C482" s="58">
        <v>437153</v>
      </c>
      <c r="D482" s="58">
        <v>0</v>
      </c>
      <c r="E482" s="58">
        <v>440773</v>
      </c>
      <c r="F482" s="58">
        <v>445535</v>
      </c>
      <c r="G482" s="58">
        <v>449513</v>
      </c>
      <c r="H482" s="58">
        <v>451486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8460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-7.8431372549019329E-3</v>
      </c>
      <c r="E487" s="186">
        <f t="shared" si="18"/>
        <v>7.905138339920903E-3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2.8901734104045396E-3</v>
      </c>
      <c r="D489" s="186">
        <f t="shared" si="19"/>
        <v>0</v>
      </c>
      <c r="E489" s="186">
        <f t="shared" si="19"/>
        <v>9.6061479346776224E-4</v>
      </c>
      <c r="F489" s="186">
        <f t="shared" si="19"/>
        <v>9.5969289827255722E-3</v>
      </c>
      <c r="G489" s="186">
        <f t="shared" si="19"/>
        <v>1.4258555133079831E-2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4.3859649122806044E-3</v>
      </c>
      <c r="E490" s="187">
        <f t="shared" si="19"/>
        <v>8.733624454148492E-3</v>
      </c>
      <c r="F490" s="187">
        <f t="shared" si="19"/>
        <v>1.298701298701288E-2</v>
      </c>
      <c r="G490" s="187">
        <f t="shared" si="19"/>
        <v>1.2820512820512775E-2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3.7406483790523026E-3</v>
      </c>
      <c r="D492" s="187">
        <f t="shared" si="19"/>
        <v>-1.242236024844745E-3</v>
      </c>
      <c r="E492" s="187">
        <f t="shared" si="19"/>
        <v>-1.2437810945273853E-3</v>
      </c>
      <c r="F492" s="187">
        <f t="shared" si="19"/>
        <v>8.7173100871731357E-3</v>
      </c>
      <c r="G492" s="187">
        <f t="shared" si="19"/>
        <v>1.4814814814814836E-2</v>
      </c>
    </row>
    <row r="493" spans="1:8" x14ac:dyDescent="0.2">
      <c r="A493" s="139" t="s">
        <v>444</v>
      </c>
      <c r="B493" s="108"/>
      <c r="C493" s="186">
        <f t="shared" si="19"/>
        <v>-6.4166702452011837E-2</v>
      </c>
      <c r="D493" s="186">
        <f t="shared" si="19"/>
        <v>0.10864825164545611</v>
      </c>
      <c r="E493" s="186">
        <f t="shared" si="19"/>
        <v>-6.2785081835256218E-2</v>
      </c>
      <c r="F493" s="186">
        <f t="shared" si="19"/>
        <v>-1.3309642988732162E-2</v>
      </c>
      <c r="G493" s="186">
        <f t="shared" si="19"/>
        <v>5.5822775652912604E-2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4.1061986725166033E-3</v>
      </c>
      <c r="E494" s="187">
        <f t="shared" si="19"/>
        <v>2.0783149403394763E-2</v>
      </c>
      <c r="F494" s="187">
        <f t="shared" si="19"/>
        <v>3.2488201075622891E-2</v>
      </c>
      <c r="G494" s="187">
        <f t="shared" si="19"/>
        <v>-8.823216753481411E-3</v>
      </c>
    </row>
    <row r="495" spans="1:8" x14ac:dyDescent="0.2">
      <c r="A495" s="139" t="s">
        <v>446</v>
      </c>
      <c r="B495" s="108"/>
      <c r="C495" s="186">
        <f t="shared" si="19"/>
        <v>1.2077834936255805E-2</v>
      </c>
      <c r="D495" s="186">
        <f t="shared" si="19"/>
        <v>1.0460405156537789E-2</v>
      </c>
      <c r="E495" s="186">
        <f t="shared" si="19"/>
        <v>1.2101771524385851E-2</v>
      </c>
      <c r="F495" s="186">
        <f t="shared" si="19"/>
        <v>9.4360008643665783E-3</v>
      </c>
      <c r="G495" s="186">
        <f t="shared" si="19"/>
        <v>2.0408163265306145E-2</v>
      </c>
    </row>
    <row r="496" spans="1:8" x14ac:dyDescent="0.2">
      <c r="A496" s="138" t="s">
        <v>447</v>
      </c>
      <c r="B496" s="106"/>
      <c r="C496" s="187">
        <f t="shared" si="19"/>
        <v>-5.443378503446461E-2</v>
      </c>
      <c r="D496" s="187">
        <f t="shared" si="19"/>
        <v>8.5318442201603562E-2</v>
      </c>
      <c r="E496" s="187">
        <f t="shared" si="19"/>
        <v>-1.2579198361434507E-2</v>
      </c>
      <c r="F496" s="187">
        <f t="shared" si="19"/>
        <v>-2.4324744944035914E-2</v>
      </c>
      <c r="G496" s="187">
        <f t="shared" si="19"/>
        <v>8.0528918922694981E-2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9.2910062689648409E-3</v>
      </c>
      <c r="F497" s="186">
        <f t="shared" si="19"/>
        <v>9.9505999127067479E-3</v>
      </c>
      <c r="G497" s="186">
        <f t="shared" si="19"/>
        <v>6.5467153281915103E-3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9.2910062689648409E-3</v>
      </c>
      <c r="F498" s="187">
        <f t="shared" si="19"/>
        <v>9.9505999127067479E-3</v>
      </c>
      <c r="G498" s="187">
        <f t="shared" si="19"/>
        <v>6.5467153281915103E-3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1.0803747053471868E-2</v>
      </c>
      <c r="F501" s="186">
        <f t="shared" si="19"/>
        <v>8.9285914686836332E-3</v>
      </c>
      <c r="G501" s="186">
        <f t="shared" si="19"/>
        <v>4.3891945283005551E-3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1.0803747053471868E-2</v>
      </c>
      <c r="F502" s="187">
        <f t="shared" si="19"/>
        <v>8.9285914686836332E-3</v>
      </c>
      <c r="G502" s="187">
        <f t="shared" si="19"/>
        <v>4.3891945283005551E-3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69917935</v>
      </c>
      <c r="D508" s="205">
        <v>73997804</v>
      </c>
      <c r="E508" s="205">
        <v>75950281</v>
      </c>
      <c r="F508" s="205">
        <v>76617263</v>
      </c>
      <c r="G508" s="205">
        <v>76423672</v>
      </c>
      <c r="H508" s="205">
        <v>75573757</v>
      </c>
    </row>
    <row r="509" spans="1:9" x14ac:dyDescent="0.2">
      <c r="A509" s="208" t="s">
        <v>458</v>
      </c>
      <c r="B509" s="273"/>
      <c r="C509" s="206">
        <v>42411573</v>
      </c>
      <c r="D509" s="206">
        <v>45411415</v>
      </c>
      <c r="E509" s="206">
        <v>46231416</v>
      </c>
      <c r="F509" s="206">
        <v>47203714</v>
      </c>
      <c r="G509" s="206">
        <v>46414328</v>
      </c>
      <c r="H509" s="206">
        <v>44866891</v>
      </c>
    </row>
    <row r="510" spans="1:9" x14ac:dyDescent="0.2">
      <c r="A510" s="208" t="s">
        <v>459</v>
      </c>
      <c r="B510" s="273"/>
      <c r="C510" s="206">
        <v>8365682</v>
      </c>
      <c r="D510" s="206">
        <v>8328710</v>
      </c>
      <c r="E510" s="206">
        <v>8313719</v>
      </c>
      <c r="F510" s="206">
        <v>8325622</v>
      </c>
      <c r="G510" s="206">
        <v>8757734</v>
      </c>
      <c r="H510" s="206">
        <v>8323244</v>
      </c>
    </row>
    <row r="511" spans="1:9" x14ac:dyDescent="0.2">
      <c r="A511" s="208" t="s">
        <v>460</v>
      </c>
      <c r="B511" s="273"/>
      <c r="C511" s="206">
        <v>19140680</v>
      </c>
      <c r="D511" s="206">
        <v>20257679</v>
      </c>
      <c r="E511" s="206">
        <v>21405146</v>
      </c>
      <c r="F511" s="206">
        <v>21087927</v>
      </c>
      <c r="G511" s="206">
        <v>21251610</v>
      </c>
      <c r="H511" s="206">
        <v>22383622</v>
      </c>
    </row>
    <row r="512" spans="1:9" ht="15.75" x14ac:dyDescent="0.25">
      <c r="A512" s="276" t="s">
        <v>461</v>
      </c>
      <c r="B512" s="257"/>
      <c r="C512" s="205">
        <v>69851900</v>
      </c>
      <c r="D512" s="205">
        <v>73932841</v>
      </c>
      <c r="E512" s="205">
        <v>75890604</v>
      </c>
      <c r="F512" s="205">
        <v>76551015</v>
      </c>
      <c r="G512" s="205">
        <v>76356287</v>
      </c>
      <c r="H512" s="205">
        <v>75504150</v>
      </c>
    </row>
    <row r="513" spans="1:8" x14ac:dyDescent="0.2">
      <c r="A513" s="208" t="s">
        <v>458</v>
      </c>
      <c r="B513" s="273"/>
      <c r="C513" s="206">
        <v>42365903</v>
      </c>
      <c r="D513" s="206">
        <v>45367058</v>
      </c>
      <c r="E513" s="206">
        <v>46192378</v>
      </c>
      <c r="F513" s="206">
        <v>47159220</v>
      </c>
      <c r="G513" s="206">
        <v>46367538</v>
      </c>
      <c r="H513" s="206">
        <v>44818364</v>
      </c>
    </row>
    <row r="514" spans="1:8" x14ac:dyDescent="0.2">
      <c r="A514" s="208" t="s">
        <v>459</v>
      </c>
      <c r="B514" s="273"/>
      <c r="C514" s="206">
        <v>8345317</v>
      </c>
      <c r="D514" s="206">
        <v>8308104</v>
      </c>
      <c r="E514" s="206">
        <v>8293080</v>
      </c>
      <c r="F514" s="206">
        <v>8303868</v>
      </c>
      <c r="G514" s="206">
        <v>8737139</v>
      </c>
      <c r="H514" s="206">
        <v>8302164</v>
      </c>
    </row>
    <row r="515" spans="1:8" x14ac:dyDescent="0.2">
      <c r="A515" s="208" t="s">
        <v>460</v>
      </c>
      <c r="B515" s="273"/>
      <c r="C515" s="206">
        <v>19140680</v>
      </c>
      <c r="D515" s="206">
        <v>20257679</v>
      </c>
      <c r="E515" s="206">
        <v>21405146</v>
      </c>
      <c r="F515" s="206">
        <v>21087927</v>
      </c>
      <c r="G515" s="206">
        <v>21251610</v>
      </c>
      <c r="H515" s="206">
        <v>22383622</v>
      </c>
    </row>
    <row r="516" spans="1:8" ht="15.75" x14ac:dyDescent="0.25">
      <c r="A516" s="276" t="s">
        <v>462</v>
      </c>
      <c r="B516" s="257"/>
      <c r="C516" s="205">
        <v>66035</v>
      </c>
      <c r="D516" s="205">
        <v>64963</v>
      </c>
      <c r="E516" s="205">
        <v>59677</v>
      </c>
      <c r="F516" s="205">
        <v>66248</v>
      </c>
      <c r="G516" s="205">
        <v>67385</v>
      </c>
      <c r="H516" s="205">
        <v>69607</v>
      </c>
    </row>
    <row r="517" spans="1:8" x14ac:dyDescent="0.2">
      <c r="A517" s="208" t="s">
        <v>458</v>
      </c>
      <c r="B517" s="273"/>
      <c r="C517" s="206">
        <v>45670</v>
      </c>
      <c r="D517" s="206">
        <v>44357</v>
      </c>
      <c r="E517" s="206">
        <v>39038</v>
      </c>
      <c r="F517" s="206">
        <v>44494</v>
      </c>
      <c r="G517" s="206">
        <v>46790</v>
      </c>
      <c r="H517" s="206">
        <v>48527</v>
      </c>
    </row>
    <row r="518" spans="1:8" x14ac:dyDescent="0.2">
      <c r="A518" s="208" t="s">
        <v>459</v>
      </c>
      <c r="B518" s="273"/>
      <c r="C518" s="206">
        <v>20365</v>
      </c>
      <c r="D518" s="206">
        <v>20606</v>
      </c>
      <c r="E518" s="206">
        <v>20639</v>
      </c>
      <c r="F518" s="206">
        <v>21754</v>
      </c>
      <c r="G518" s="206">
        <v>20595</v>
      </c>
      <c r="H518" s="206">
        <v>21080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9714</v>
      </c>
      <c r="D521" s="200">
        <v>10147</v>
      </c>
      <c r="E521" s="200">
        <v>12291</v>
      </c>
      <c r="F521" s="200">
        <v>11257</v>
      </c>
      <c r="G521" s="200">
        <v>12215</v>
      </c>
      <c r="H521" s="200">
        <v>12776</v>
      </c>
    </row>
    <row r="522" spans="1:8" x14ac:dyDescent="0.2">
      <c r="A522" s="208" t="s">
        <v>458</v>
      </c>
      <c r="B522" s="273"/>
      <c r="C522" s="201">
        <v>2204</v>
      </c>
      <c r="D522" s="201">
        <v>2389</v>
      </c>
      <c r="E522" s="201">
        <v>2534</v>
      </c>
      <c r="F522" s="201">
        <v>2405</v>
      </c>
      <c r="G522" s="201">
        <v>2508</v>
      </c>
      <c r="H522" s="201">
        <v>2487</v>
      </c>
    </row>
    <row r="523" spans="1:8" x14ac:dyDescent="0.2">
      <c r="A523" s="208" t="s">
        <v>459</v>
      </c>
      <c r="B523" s="273"/>
      <c r="C523" s="201">
        <v>6434</v>
      </c>
      <c r="D523" s="201">
        <v>6628</v>
      </c>
      <c r="E523" s="201">
        <v>8557</v>
      </c>
      <c r="F523" s="201">
        <v>7579</v>
      </c>
      <c r="G523" s="201">
        <v>8435</v>
      </c>
      <c r="H523" s="201">
        <v>8975</v>
      </c>
    </row>
    <row r="524" spans="1:8" x14ac:dyDescent="0.2">
      <c r="A524" s="208" t="s">
        <v>460</v>
      </c>
      <c r="B524" s="273"/>
      <c r="C524" s="201">
        <v>1076</v>
      </c>
      <c r="D524" s="201">
        <v>1130</v>
      </c>
      <c r="E524" s="201">
        <v>1200</v>
      </c>
      <c r="F524" s="201">
        <v>1273</v>
      </c>
      <c r="G524" s="201">
        <v>1272</v>
      </c>
      <c r="H524" s="201">
        <v>1314</v>
      </c>
    </row>
    <row r="525" spans="1:8" ht="15.75" x14ac:dyDescent="0.25">
      <c r="A525" s="276" t="s">
        <v>461</v>
      </c>
      <c r="B525" s="257"/>
      <c r="C525" s="200">
        <v>7300</v>
      </c>
      <c r="D525" s="200">
        <v>7531</v>
      </c>
      <c r="E525" s="200">
        <v>7905</v>
      </c>
      <c r="F525" s="200">
        <v>8478</v>
      </c>
      <c r="G525" s="200">
        <v>9135</v>
      </c>
      <c r="H525" s="200">
        <v>9571</v>
      </c>
    </row>
    <row r="526" spans="1:8" x14ac:dyDescent="0.2">
      <c r="A526" s="208" t="s">
        <v>458</v>
      </c>
      <c r="B526" s="273"/>
      <c r="C526" s="201">
        <v>1129</v>
      </c>
      <c r="D526" s="201">
        <v>1122</v>
      </c>
      <c r="E526" s="201">
        <v>1135</v>
      </c>
      <c r="F526" s="201">
        <v>1137</v>
      </c>
      <c r="G526" s="201">
        <v>1143</v>
      </c>
      <c r="H526" s="201">
        <v>1153</v>
      </c>
    </row>
    <row r="527" spans="1:8" x14ac:dyDescent="0.2">
      <c r="A527" s="208" t="s">
        <v>459</v>
      </c>
      <c r="B527" s="273"/>
      <c r="C527" s="201">
        <v>5612</v>
      </c>
      <c r="D527" s="201">
        <v>5807</v>
      </c>
      <c r="E527" s="201">
        <v>6117</v>
      </c>
      <c r="F527" s="201">
        <v>6634</v>
      </c>
      <c r="G527" s="201">
        <v>7294</v>
      </c>
      <c r="H527" s="201">
        <v>7700</v>
      </c>
    </row>
    <row r="528" spans="1:8" x14ac:dyDescent="0.2">
      <c r="A528" s="208" t="s">
        <v>460</v>
      </c>
      <c r="B528" s="273"/>
      <c r="C528" s="201">
        <v>559</v>
      </c>
      <c r="D528" s="201">
        <v>602</v>
      </c>
      <c r="E528" s="201">
        <v>653</v>
      </c>
      <c r="F528" s="201">
        <v>707</v>
      </c>
      <c r="G528" s="201">
        <v>698</v>
      </c>
      <c r="H528" s="201">
        <v>718</v>
      </c>
    </row>
    <row r="529" spans="1:8" ht="15.75" x14ac:dyDescent="0.25">
      <c r="A529" s="276" t="s">
        <v>462</v>
      </c>
      <c r="B529" s="257"/>
      <c r="C529" s="200">
        <v>2414</v>
      </c>
      <c r="D529" s="200">
        <v>2616</v>
      </c>
      <c r="E529" s="200">
        <v>4386</v>
      </c>
      <c r="F529" s="200">
        <v>2779</v>
      </c>
      <c r="G529" s="200">
        <v>3080</v>
      </c>
      <c r="H529" s="200">
        <v>3205</v>
      </c>
    </row>
    <row r="530" spans="1:8" x14ac:dyDescent="0.2">
      <c r="A530" s="208" t="s">
        <v>458</v>
      </c>
      <c r="B530" s="273"/>
      <c r="C530" s="201">
        <v>1075</v>
      </c>
      <c r="D530" s="201">
        <v>1267</v>
      </c>
      <c r="E530" s="201">
        <v>1399</v>
      </c>
      <c r="F530" s="201">
        <v>1268</v>
      </c>
      <c r="G530" s="201">
        <v>1365</v>
      </c>
      <c r="H530" s="201">
        <v>1334</v>
      </c>
    </row>
    <row r="531" spans="1:8" x14ac:dyDescent="0.2">
      <c r="A531" s="208" t="s">
        <v>459</v>
      </c>
      <c r="B531" s="273"/>
      <c r="C531" s="201">
        <v>822</v>
      </c>
      <c r="D531" s="201">
        <v>821</v>
      </c>
      <c r="E531" s="201">
        <v>2440</v>
      </c>
      <c r="F531" s="201">
        <v>945</v>
      </c>
      <c r="G531" s="201">
        <v>1141</v>
      </c>
      <c r="H531" s="201">
        <v>1275</v>
      </c>
    </row>
    <row r="532" spans="1:8" x14ac:dyDescent="0.2">
      <c r="A532" s="208" t="s">
        <v>460</v>
      </c>
      <c r="B532" s="273"/>
      <c r="C532" s="201">
        <v>517</v>
      </c>
      <c r="D532" s="201">
        <v>528</v>
      </c>
      <c r="E532" s="201">
        <v>547</v>
      </c>
      <c r="F532" s="201">
        <v>566</v>
      </c>
      <c r="G532" s="201">
        <v>574</v>
      </c>
      <c r="H532" s="201">
        <v>596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7197650</v>
      </c>
      <c r="D534" s="203">
        <v>7292580</v>
      </c>
      <c r="E534" s="203">
        <v>6179340</v>
      </c>
      <c r="F534" s="203">
        <v>6806190</v>
      </c>
      <c r="G534" s="203">
        <v>6256540</v>
      </c>
      <c r="H534" s="203">
        <v>5915290</v>
      </c>
    </row>
    <row r="535" spans="1:8" x14ac:dyDescent="0.2">
      <c r="A535" s="208" t="s">
        <v>458</v>
      </c>
      <c r="B535" s="273"/>
      <c r="C535" s="204">
        <v>19243000</v>
      </c>
      <c r="D535" s="204">
        <v>19008550</v>
      </c>
      <c r="E535" s="204">
        <v>18244440</v>
      </c>
      <c r="F535" s="204">
        <v>19627320</v>
      </c>
      <c r="G535" s="204">
        <v>18506510</v>
      </c>
      <c r="H535" s="204">
        <v>18040570</v>
      </c>
    </row>
    <row r="536" spans="1:8" x14ac:dyDescent="0.2">
      <c r="A536" s="208" t="s">
        <v>459</v>
      </c>
      <c r="B536" s="273"/>
      <c r="C536" s="204">
        <v>1300230</v>
      </c>
      <c r="D536" s="204">
        <v>1256590</v>
      </c>
      <c r="E536" s="204">
        <v>971570</v>
      </c>
      <c r="F536" s="204">
        <v>1098510</v>
      </c>
      <c r="G536" s="204">
        <v>1038260</v>
      </c>
      <c r="H536" s="204">
        <v>927380</v>
      </c>
    </row>
    <row r="537" spans="1:8" x14ac:dyDescent="0.2">
      <c r="A537" s="208" t="s">
        <v>460</v>
      </c>
      <c r="B537" s="273"/>
      <c r="C537" s="204">
        <v>17788740</v>
      </c>
      <c r="D537" s="204">
        <v>17927150</v>
      </c>
      <c r="E537" s="204">
        <v>17837620</v>
      </c>
      <c r="F537" s="204">
        <v>16565540</v>
      </c>
      <c r="G537" s="204">
        <v>16707240</v>
      </c>
      <c r="H537" s="204">
        <v>17034720</v>
      </c>
    </row>
    <row r="538" spans="1:8" ht="15.75" x14ac:dyDescent="0.25">
      <c r="A538" s="276" t="s">
        <v>461</v>
      </c>
      <c r="B538" s="257"/>
      <c r="C538" s="203">
        <v>9568750</v>
      </c>
      <c r="D538" s="203">
        <v>9817130</v>
      </c>
      <c r="E538" s="203">
        <v>9600330</v>
      </c>
      <c r="F538" s="203">
        <v>9029370</v>
      </c>
      <c r="G538" s="203">
        <v>8358650</v>
      </c>
      <c r="H538" s="203">
        <v>7888850</v>
      </c>
    </row>
    <row r="539" spans="1:8" x14ac:dyDescent="0.2">
      <c r="A539" s="208" t="s">
        <v>458</v>
      </c>
      <c r="B539" s="273"/>
      <c r="C539" s="204">
        <v>37525160</v>
      </c>
      <c r="D539" s="204">
        <v>40434100</v>
      </c>
      <c r="E539" s="204">
        <v>40698130</v>
      </c>
      <c r="F539" s="204">
        <v>41476890</v>
      </c>
      <c r="G539" s="204">
        <v>40566520</v>
      </c>
      <c r="H539" s="204">
        <v>38871090</v>
      </c>
    </row>
    <row r="540" spans="1:8" x14ac:dyDescent="0.2">
      <c r="A540" s="208" t="s">
        <v>459</v>
      </c>
      <c r="B540" s="273"/>
      <c r="C540" s="204">
        <v>1487050</v>
      </c>
      <c r="D540" s="204">
        <v>1430710</v>
      </c>
      <c r="E540" s="204">
        <v>1355740</v>
      </c>
      <c r="F540" s="204">
        <v>1251710</v>
      </c>
      <c r="G540" s="204">
        <v>1197850</v>
      </c>
      <c r="H540" s="204">
        <v>1078200</v>
      </c>
    </row>
    <row r="541" spans="1:8" x14ac:dyDescent="0.2">
      <c r="A541" s="208" t="s">
        <v>460</v>
      </c>
      <c r="B541" s="273"/>
      <c r="C541" s="204">
        <v>34240930</v>
      </c>
      <c r="D541" s="204">
        <v>33650630</v>
      </c>
      <c r="E541" s="204">
        <v>32779700</v>
      </c>
      <c r="F541" s="204">
        <v>29827340</v>
      </c>
      <c r="G541" s="204">
        <v>30446430</v>
      </c>
      <c r="H541" s="204">
        <v>31174960</v>
      </c>
    </row>
    <row r="542" spans="1:8" ht="15.75" x14ac:dyDescent="0.25">
      <c r="A542" s="276" t="s">
        <v>462</v>
      </c>
      <c r="B542" s="257"/>
      <c r="C542" s="203">
        <v>27360</v>
      </c>
      <c r="D542" s="203">
        <v>24830</v>
      </c>
      <c r="E542" s="203">
        <v>13610</v>
      </c>
      <c r="F542" s="203">
        <v>23840</v>
      </c>
      <c r="G542" s="203">
        <v>21880</v>
      </c>
      <c r="H542" s="203">
        <v>21720</v>
      </c>
    </row>
    <row r="543" spans="1:8" x14ac:dyDescent="0.2">
      <c r="A543" s="208" t="s">
        <v>458</v>
      </c>
      <c r="B543" s="273"/>
      <c r="C543" s="204">
        <v>42480</v>
      </c>
      <c r="D543" s="204">
        <v>35010</v>
      </c>
      <c r="E543" s="204">
        <v>27900</v>
      </c>
      <c r="F543" s="204">
        <v>35090</v>
      </c>
      <c r="G543" s="204">
        <v>34280</v>
      </c>
      <c r="H543" s="204">
        <v>36380</v>
      </c>
    </row>
    <row r="544" spans="1:8" x14ac:dyDescent="0.2">
      <c r="A544" s="208" t="s">
        <v>459</v>
      </c>
      <c r="B544" s="273"/>
      <c r="C544" s="204">
        <v>24770</v>
      </c>
      <c r="D544" s="204">
        <v>25100</v>
      </c>
      <c r="E544" s="204">
        <v>8460</v>
      </c>
      <c r="F544" s="204">
        <v>23020</v>
      </c>
      <c r="G544" s="204">
        <v>18050</v>
      </c>
      <c r="H544" s="204">
        <v>16530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648.87</v>
      </c>
      <c r="D550" s="195">
        <v>820.54</v>
      </c>
      <c r="E550" s="195">
        <v>1007.06</v>
      </c>
      <c r="F550" s="195">
        <v>1142.82</v>
      </c>
      <c r="G550" s="195">
        <v>1893.45</v>
      </c>
      <c r="H550" s="195">
        <v>2949.15</v>
      </c>
    </row>
    <row r="551" spans="1:8" ht="15.75" x14ac:dyDescent="0.2">
      <c r="A551" s="274" t="s">
        <v>473</v>
      </c>
      <c r="B551" s="275"/>
      <c r="C551" s="196">
        <v>2101152</v>
      </c>
      <c r="D551" s="196">
        <v>2545416</v>
      </c>
      <c r="E551" s="196">
        <v>3088363</v>
      </c>
      <c r="F551" s="196">
        <v>3358518</v>
      </c>
      <c r="G551" s="196">
        <v>4998303</v>
      </c>
      <c r="H551" s="196">
        <v>8130939</v>
      </c>
    </row>
    <row r="552" spans="1:8" ht="15.75" x14ac:dyDescent="0.2">
      <c r="A552" s="280" t="s">
        <v>474</v>
      </c>
      <c r="B552" s="275"/>
      <c r="C552" s="195">
        <v>308.82</v>
      </c>
      <c r="D552" s="195">
        <v>322.36</v>
      </c>
      <c r="E552" s="195">
        <v>326.08</v>
      </c>
      <c r="F552" s="195">
        <v>340.28</v>
      </c>
      <c r="G552" s="195">
        <v>378.82</v>
      </c>
      <c r="H552" s="195">
        <v>362.71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0.26456763296191843</v>
      </c>
      <c r="D556" s="197">
        <f>IF(AND(D550&gt;0,E550&gt;0)=TRUE,E550/D550-1,"")</f>
        <v>0.22731372023301732</v>
      </c>
      <c r="E556" s="197">
        <f>IF(AND(E550&gt;0,F550&gt;0)=TRUE,F550/E550-1,"")</f>
        <v>0.13480825372867544</v>
      </c>
      <c r="F556" s="197">
        <f>IF(AND(F550&gt;0,G550&gt;0)=TRUE,G550/F550-1,"")</f>
        <v>0.65682259673439392</v>
      </c>
      <c r="G556" s="197">
        <f>IF(AND(G550&gt;0,H550&gt;0)=TRUE,H550/G550-1,"")</f>
        <v>0.557553671868811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0.21143829670580705</v>
      </c>
      <c r="D557" s="197">
        <f t="shared" si="20"/>
        <v>0.21330383717239143</v>
      </c>
      <c r="E557" s="197">
        <f t="shared" si="20"/>
        <v>8.7475144599258536E-2</v>
      </c>
      <c r="F557" s="197">
        <f t="shared" si="20"/>
        <v>0.48824660162607425</v>
      </c>
      <c r="G557" s="197">
        <f t="shared" si="20"/>
        <v>0.62673991552732988</v>
      </c>
    </row>
    <row r="558" spans="1:8" ht="15.75" x14ac:dyDescent="0.2">
      <c r="A558" s="280" t="s">
        <v>474</v>
      </c>
      <c r="B558" s="275"/>
      <c r="C558" s="197">
        <f t="shared" si="20"/>
        <v>4.3844310601645065E-2</v>
      </c>
      <c r="D558" s="197">
        <f t="shared" si="20"/>
        <v>1.1539893287008329E-2</v>
      </c>
      <c r="E558" s="197">
        <f t="shared" si="20"/>
        <v>4.3547595682041251E-2</v>
      </c>
      <c r="F558" s="197">
        <f t="shared" si="20"/>
        <v>0.11325966850828739</v>
      </c>
      <c r="G558" s="197">
        <f t="shared" si="20"/>
        <v>-4.2526793727891921E-2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603</v>
      </c>
      <c r="D562" s="195">
        <v>763.26</v>
      </c>
      <c r="E562" s="195">
        <v>845.6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1779477</v>
      </c>
      <c r="D563" s="196">
        <v>2094390</v>
      </c>
      <c r="E563" s="196">
        <v>2224337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338.87</v>
      </c>
      <c r="D564" s="195">
        <v>364.43</v>
      </c>
      <c r="E564" s="195">
        <v>380.16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0.26577114427860704</v>
      </c>
      <c r="D568" s="197">
        <f>IF(AND(D562&gt;0,E562&gt;0)=TRUE,E562/D562-1,"")</f>
        <v>0.10787935958913097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0.1769694129230106</v>
      </c>
      <c r="D569" s="197">
        <f t="shared" si="21"/>
        <v>6.2045273325407324E-2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7.54271549561778E-2</v>
      </c>
      <c r="D570" s="197">
        <f t="shared" si="21"/>
        <v>4.316329610624825E-2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2417612</v>
      </c>
      <c r="E591" s="147">
        <v>971405</v>
      </c>
      <c r="F591" s="147">
        <v>61418</v>
      </c>
      <c r="G591" s="147">
        <v>1588746</v>
      </c>
      <c r="H591" s="147">
        <v>546866</v>
      </c>
      <c r="I591" s="147">
        <v>14117</v>
      </c>
    </row>
    <row r="592" spans="1:9" x14ac:dyDescent="0.2">
      <c r="A592" s="233" t="s">
        <v>121</v>
      </c>
      <c r="B592" s="234"/>
      <c r="C592" s="234"/>
      <c r="D592" s="148">
        <v>2984217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0.81013277519697802</v>
      </c>
      <c r="E593" s="87">
        <f t="shared" si="22"/>
        <v>0.32551419685632782</v>
      </c>
      <c r="F593" s="87">
        <f t="shared" si="22"/>
        <v>2.0580943007830865E-2</v>
      </c>
      <c r="G593" s="87">
        <f t="shared" si="22"/>
        <v>0.53238286625939069</v>
      </c>
      <c r="H593" s="87">
        <f t="shared" si="22"/>
        <v>0.1832527594340492</v>
      </c>
      <c r="I593" s="87">
        <f t="shared" si="22"/>
        <v>4.7305541118491052E-3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5007624</v>
      </c>
      <c r="E596" s="144">
        <v>2227412</v>
      </c>
      <c r="F596" s="144">
        <v>62702</v>
      </c>
      <c r="G596" s="144">
        <v>2009417</v>
      </c>
      <c r="H596" s="144">
        <v>687331</v>
      </c>
      <c r="I596" s="144">
        <v>20762</v>
      </c>
    </row>
    <row r="597" spans="1:9" x14ac:dyDescent="0.2">
      <c r="A597" s="233" t="s">
        <v>125</v>
      </c>
      <c r="B597" s="234"/>
      <c r="C597" s="234"/>
      <c r="D597" s="143">
        <v>116709</v>
      </c>
      <c r="E597" s="144">
        <v>103935</v>
      </c>
      <c r="F597" s="144">
        <v>123</v>
      </c>
      <c r="G597" s="144">
        <v>5454</v>
      </c>
      <c r="H597" s="144">
        <v>6953</v>
      </c>
      <c r="I597" s="144">
        <v>42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2.2999999999999998</v>
      </c>
      <c r="F598" s="142">
        <v>1</v>
      </c>
      <c r="G598" s="142">
        <v>1.3</v>
      </c>
      <c r="H598" s="142">
        <v>1.3</v>
      </c>
      <c r="I598" s="142">
        <v>1.5</v>
      </c>
    </row>
    <row r="599" spans="1:9" x14ac:dyDescent="0.2">
      <c r="A599" s="233" t="s">
        <v>127</v>
      </c>
      <c r="B599" s="234"/>
      <c r="C599" s="234"/>
      <c r="D599" s="88">
        <v>64910.13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69020807608</v>
      </c>
      <c r="E601" s="151">
        <v>35907212551</v>
      </c>
      <c r="F601" s="151">
        <v>21347465297</v>
      </c>
      <c r="G601" s="151">
        <v>6948126724</v>
      </c>
      <c r="H601" s="151">
        <v>4441646596</v>
      </c>
      <c r="I601" s="151">
        <v>376356440</v>
      </c>
    </row>
    <row r="602" spans="1:9" x14ac:dyDescent="0.2">
      <c r="A602" s="233" t="s">
        <v>130</v>
      </c>
      <c r="B602" s="234"/>
      <c r="C602" s="234"/>
      <c r="D602" s="152">
        <v>13783.14</v>
      </c>
      <c r="E602" s="153">
        <v>16120.6</v>
      </c>
      <c r="F602" s="153">
        <v>340459.08</v>
      </c>
      <c r="G602" s="153">
        <v>3457.78</v>
      </c>
      <c r="H602" s="153">
        <v>6462.17</v>
      </c>
      <c r="I602" s="153">
        <v>18127.18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32543634274</v>
      </c>
      <c r="E604" s="155">
        <v>21730492488</v>
      </c>
      <c r="F604" s="155">
        <v>437900706</v>
      </c>
      <c r="G604" s="155">
        <v>6843761216</v>
      </c>
      <c r="H604" s="155">
        <v>3269443831</v>
      </c>
      <c r="I604" s="155">
        <v>262036033</v>
      </c>
    </row>
    <row r="605" spans="1:9" x14ac:dyDescent="0.2">
      <c r="A605" s="233" t="s">
        <v>133</v>
      </c>
      <c r="B605" s="234"/>
      <c r="C605" s="234"/>
      <c r="D605" s="152">
        <v>6498.82</v>
      </c>
      <c r="E605" s="153">
        <v>9755.94</v>
      </c>
      <c r="F605" s="153">
        <v>6983.84</v>
      </c>
      <c r="G605" s="153">
        <v>3405.84</v>
      </c>
      <c r="H605" s="153">
        <v>4756.72</v>
      </c>
      <c r="I605" s="153">
        <v>12620.94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43904960588</v>
      </c>
      <c r="E607" s="157">
        <v>27612277569</v>
      </c>
      <c r="F607" s="157">
        <v>1282357050</v>
      </c>
      <c r="G607" s="157">
        <v>7677816455</v>
      </c>
      <c r="H607" s="157">
        <v>7114665280</v>
      </c>
      <c r="I607" s="157">
        <v>217844234</v>
      </c>
    </row>
    <row r="608" spans="1:9" x14ac:dyDescent="0.2">
      <c r="A608" s="233" t="s">
        <v>112</v>
      </c>
      <c r="B608" s="234"/>
      <c r="C608" s="234"/>
      <c r="D608" s="158">
        <v>19117.2</v>
      </c>
      <c r="E608" s="159">
        <v>20372.080000000002</v>
      </c>
      <c r="F608" s="159">
        <v>96454.080000000002</v>
      </c>
      <c r="G608" s="159">
        <v>14451.38</v>
      </c>
      <c r="H608" s="159">
        <v>18074.91</v>
      </c>
      <c r="I608" s="159">
        <v>72109.97</v>
      </c>
    </row>
    <row r="609" spans="1:9" x14ac:dyDescent="0.2">
      <c r="A609" s="233" t="s">
        <v>135</v>
      </c>
      <c r="B609" s="234"/>
      <c r="C609" s="234"/>
      <c r="D609" s="143">
        <v>2296621</v>
      </c>
      <c r="E609" s="144">
        <v>1355398</v>
      </c>
      <c r="F609" s="144">
        <v>13295</v>
      </c>
      <c r="G609" s="144">
        <v>531286</v>
      </c>
      <c r="H609" s="144">
        <v>393621</v>
      </c>
      <c r="I609" s="144">
        <v>3021</v>
      </c>
    </row>
    <row r="610" spans="1:9" x14ac:dyDescent="0.2">
      <c r="A610" s="233" t="s">
        <v>113</v>
      </c>
      <c r="B610" s="234"/>
      <c r="C610" s="234"/>
      <c r="D610" s="87">
        <v>3.2399999999999998E-2</v>
      </c>
      <c r="E610" s="89">
        <v>1.9099999999999999E-2</v>
      </c>
      <c r="F610" s="89">
        <v>2.0000000000000001E-4</v>
      </c>
      <c r="G610" s="89">
        <v>7.4999999999999997E-3</v>
      </c>
      <c r="H610" s="89">
        <v>5.4999999999999997E-3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1.61</v>
      </c>
      <c r="E612" s="142">
        <v>0.74</v>
      </c>
      <c r="F612" s="142">
        <v>0.05</v>
      </c>
      <c r="G612" s="142">
        <v>0.96</v>
      </c>
      <c r="H612" s="142">
        <v>0.25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1.08</v>
      </c>
      <c r="E613" s="142">
        <v>0.76</v>
      </c>
      <c r="F613" s="142">
        <v>0.02</v>
      </c>
      <c r="G613" s="142">
        <v>0.42</v>
      </c>
      <c r="H613" s="142">
        <v>0.31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1.18</v>
      </c>
      <c r="E614" s="142">
        <v>0.62</v>
      </c>
      <c r="F614" s="142">
        <v>0.01</v>
      </c>
      <c r="G614" s="142">
        <v>0.56999999999999995</v>
      </c>
      <c r="H614" s="142">
        <v>0.31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0.6</v>
      </c>
      <c r="E615" s="142">
        <v>0.49</v>
      </c>
      <c r="F615" s="142">
        <v>0.01</v>
      </c>
      <c r="G615" s="142">
        <v>0.05</v>
      </c>
      <c r="H615" s="142">
        <v>0.24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35.61</v>
      </c>
      <c r="E616" s="142">
        <v>20.170000000000002</v>
      </c>
      <c r="F616" s="142">
        <v>0.35</v>
      </c>
      <c r="G616" s="142">
        <v>13.5</v>
      </c>
      <c r="H616" s="142">
        <v>8.68</v>
      </c>
      <c r="I616" s="142">
        <v>0.09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40.07</v>
      </c>
      <c r="E618" s="142">
        <v>22.78</v>
      </c>
      <c r="F618" s="142">
        <v>0.44</v>
      </c>
      <c r="G618" s="142">
        <v>15.49</v>
      </c>
      <c r="H618" s="142">
        <v>9.7899999999999991</v>
      </c>
      <c r="I618" s="142">
        <v>0.1</v>
      </c>
    </row>
    <row r="619" spans="1:9" x14ac:dyDescent="0.2">
      <c r="A619" s="263" t="s">
        <v>144</v>
      </c>
      <c r="B619" s="234"/>
      <c r="C619" s="234"/>
      <c r="D619" s="141">
        <v>38.46</v>
      </c>
      <c r="E619" s="142">
        <v>22.04</v>
      </c>
      <c r="F619" s="142">
        <v>0.39</v>
      </c>
      <c r="G619" s="142">
        <v>14.54</v>
      </c>
      <c r="H619" s="142">
        <v>9.5399999999999991</v>
      </c>
      <c r="I619" s="142">
        <v>0.09</v>
      </c>
    </row>
    <row r="620" spans="1:9" x14ac:dyDescent="0.2">
      <c r="A620" s="263" t="s">
        <v>145</v>
      </c>
      <c r="B620" s="234"/>
      <c r="C620" s="234"/>
      <c r="D620" s="141">
        <v>37.380000000000003</v>
      </c>
      <c r="E620" s="142">
        <v>21.28</v>
      </c>
      <c r="F620" s="142">
        <v>0.37</v>
      </c>
      <c r="G620" s="142">
        <v>14.12</v>
      </c>
      <c r="H620" s="142">
        <v>9.23</v>
      </c>
      <c r="I620" s="142">
        <v>0.09</v>
      </c>
    </row>
    <row r="621" spans="1:9" x14ac:dyDescent="0.2">
      <c r="A621" s="263" t="s">
        <v>146</v>
      </c>
      <c r="B621" s="234"/>
      <c r="C621" s="234"/>
      <c r="D621" s="141">
        <v>36.200000000000003</v>
      </c>
      <c r="E621" s="142">
        <v>20.66</v>
      </c>
      <c r="F621" s="142">
        <v>0.36</v>
      </c>
      <c r="G621" s="142">
        <v>13.55</v>
      </c>
      <c r="H621" s="142">
        <v>8.92</v>
      </c>
      <c r="I621" s="142">
        <v>0.09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2387961</v>
      </c>
      <c r="E623" s="144">
        <v>943243</v>
      </c>
      <c r="F623" s="144">
        <v>60869</v>
      </c>
      <c r="G623" s="144">
        <v>1568947</v>
      </c>
      <c r="H623" s="144">
        <v>533727</v>
      </c>
      <c r="I623" s="144">
        <v>11919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0.50480000000000003</v>
      </c>
      <c r="E625" s="89">
        <v>0.30159999999999998</v>
      </c>
      <c r="F625" s="89">
        <v>0.77029999999999998</v>
      </c>
      <c r="G625" s="89">
        <v>0.68859999999999999</v>
      </c>
      <c r="H625" s="89">
        <v>0.61099999999999999</v>
      </c>
      <c r="I625" s="89">
        <v>0.89739999999999998</v>
      </c>
    </row>
    <row r="626" spans="1:9" x14ac:dyDescent="0.2">
      <c r="A626" s="233" t="s">
        <v>150</v>
      </c>
      <c r="B626" s="234"/>
      <c r="C626" s="234"/>
      <c r="D626" s="87">
        <v>7.6E-3</v>
      </c>
      <c r="E626" s="89">
        <v>2.1899999999999999E-2</v>
      </c>
      <c r="F626" s="89">
        <v>0</v>
      </c>
      <c r="G626" s="89">
        <v>5.9999999999999995E-4</v>
      </c>
      <c r="H626" s="89">
        <v>0</v>
      </c>
      <c r="I626" s="89">
        <v>8.0000000000000004E-4</v>
      </c>
    </row>
    <row r="627" spans="1:9" x14ac:dyDescent="0.2">
      <c r="A627" s="233" t="s">
        <v>151</v>
      </c>
      <c r="B627" s="234"/>
      <c r="C627" s="234"/>
      <c r="D627" s="87">
        <v>3.8999999999999998E-3</v>
      </c>
      <c r="E627" s="89">
        <v>1.11E-2</v>
      </c>
      <c r="F627" s="89">
        <v>0</v>
      </c>
      <c r="G627" s="89">
        <v>2.0000000000000001E-4</v>
      </c>
      <c r="H627" s="89">
        <v>1E-4</v>
      </c>
      <c r="I627" s="89">
        <v>3.1399999999999997E-2</v>
      </c>
    </row>
    <row r="628" spans="1:9" x14ac:dyDescent="0.2">
      <c r="A628" s="233" t="s">
        <v>152</v>
      </c>
      <c r="B628" s="234"/>
      <c r="C628" s="234"/>
      <c r="D628" s="87">
        <v>3.8999999999999998E-3</v>
      </c>
      <c r="E628" s="89">
        <v>9.9000000000000008E-3</v>
      </c>
      <c r="F628" s="89">
        <v>0</v>
      </c>
      <c r="G628" s="89">
        <v>1E-4</v>
      </c>
      <c r="H628" s="89">
        <v>3.5999999999999999E-3</v>
      </c>
      <c r="I628" s="89">
        <v>0</v>
      </c>
    </row>
    <row r="629" spans="1:9" x14ac:dyDescent="0.2">
      <c r="A629" s="233" t="s">
        <v>153</v>
      </c>
      <c r="B629" s="234"/>
      <c r="C629" s="234"/>
      <c r="D629" s="87">
        <v>6.4399999999999999E-2</v>
      </c>
      <c r="E629" s="89">
        <v>1.9400000000000001E-2</v>
      </c>
      <c r="F629" s="89">
        <v>3.3799999999999997E-2</v>
      </c>
      <c r="G629" s="89">
        <v>9.5699999999999993E-2</v>
      </c>
      <c r="H629" s="89">
        <v>2.01E-2</v>
      </c>
      <c r="I629" s="89">
        <v>9.2999999999999992E-3</v>
      </c>
    </row>
    <row r="630" spans="1:9" x14ac:dyDescent="0.2">
      <c r="A630" s="233" t="s">
        <v>154</v>
      </c>
      <c r="B630" s="234"/>
      <c r="C630" s="234"/>
      <c r="D630" s="87">
        <v>2.0199999999999999E-2</v>
      </c>
      <c r="E630" s="89">
        <v>2.5999999999999999E-2</v>
      </c>
      <c r="F630" s="89">
        <v>2.4299999999999999E-2</v>
      </c>
      <c r="G630" s="89">
        <v>1.4200000000000001E-2</v>
      </c>
      <c r="H630" s="89">
        <v>1.49E-2</v>
      </c>
      <c r="I630" s="89">
        <v>1.2E-2</v>
      </c>
    </row>
    <row r="631" spans="1:9" x14ac:dyDescent="0.2">
      <c r="A631" s="233" t="s">
        <v>155</v>
      </c>
      <c r="B631" s="234"/>
      <c r="C631" s="234"/>
      <c r="D631" s="87">
        <v>1.2E-2</v>
      </c>
      <c r="E631" s="89">
        <v>2.3599999999999999E-2</v>
      </c>
      <c r="F631" s="89">
        <v>8.6E-3</v>
      </c>
      <c r="G631" s="89">
        <v>2.8E-3</v>
      </c>
      <c r="H631" s="89">
        <v>1.34E-2</v>
      </c>
      <c r="I631" s="89">
        <v>5.4999999999999997E-3</v>
      </c>
    </row>
    <row r="632" spans="1:9" x14ac:dyDescent="0.2">
      <c r="A632" s="233" t="s">
        <v>156</v>
      </c>
      <c r="B632" s="234"/>
      <c r="C632" s="234"/>
      <c r="D632" s="87">
        <v>1.3899999999999999E-2</v>
      </c>
      <c r="E632" s="89">
        <v>2.0400000000000001E-2</v>
      </c>
      <c r="F632" s="89">
        <v>6.0000000000000001E-3</v>
      </c>
      <c r="G632" s="89">
        <v>8.6E-3</v>
      </c>
      <c r="H632" s="89">
        <v>1.1299999999999999E-2</v>
      </c>
      <c r="I632" s="89">
        <v>2E-3</v>
      </c>
    </row>
    <row r="633" spans="1:9" x14ac:dyDescent="0.2">
      <c r="A633" s="233" t="s">
        <v>157</v>
      </c>
      <c r="B633" s="234"/>
      <c r="C633" s="234"/>
      <c r="D633" s="87">
        <v>7.4999999999999997E-3</v>
      </c>
      <c r="E633" s="89">
        <v>1.66E-2</v>
      </c>
      <c r="F633" s="89">
        <v>3.5000000000000001E-3</v>
      </c>
      <c r="G633" s="89">
        <v>5.9999999999999995E-4</v>
      </c>
      <c r="H633" s="89">
        <v>9.4000000000000004E-3</v>
      </c>
      <c r="I633" s="89">
        <v>2.0999999999999999E-3</v>
      </c>
    </row>
    <row r="634" spans="1:9" x14ac:dyDescent="0.2">
      <c r="A634" s="233" t="s">
        <v>158</v>
      </c>
      <c r="B634" s="234"/>
      <c r="C634" s="234"/>
      <c r="D634" s="87">
        <v>0.36180000000000001</v>
      </c>
      <c r="E634" s="89">
        <v>0.54949999999999999</v>
      </c>
      <c r="F634" s="89">
        <v>0.15359999999999999</v>
      </c>
      <c r="G634" s="89">
        <v>0.18859999999999999</v>
      </c>
      <c r="H634" s="89">
        <v>0.31619999999999998</v>
      </c>
      <c r="I634" s="89">
        <v>3.9600000000000003E-2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0.49519999999999997</v>
      </c>
      <c r="E636" s="89">
        <v>0.69840000000000002</v>
      </c>
      <c r="F636" s="89">
        <v>0.22969999999999999</v>
      </c>
      <c r="G636" s="89">
        <v>0.31140000000000001</v>
      </c>
      <c r="H636" s="89">
        <v>0.38900000000000001</v>
      </c>
      <c r="I636" s="89">
        <v>0.1026</v>
      </c>
    </row>
    <row r="637" spans="1:9" x14ac:dyDescent="0.2">
      <c r="A637" s="233" t="s">
        <v>160</v>
      </c>
      <c r="B637" s="234"/>
      <c r="C637" s="234"/>
      <c r="D637" s="87">
        <v>0.48759999999999998</v>
      </c>
      <c r="E637" s="89">
        <v>0.67649999999999999</v>
      </c>
      <c r="F637" s="89">
        <v>0.22969999999999999</v>
      </c>
      <c r="G637" s="89">
        <v>0.31090000000000001</v>
      </c>
      <c r="H637" s="89">
        <v>0.38900000000000001</v>
      </c>
      <c r="I637" s="89">
        <v>0.1019</v>
      </c>
    </row>
    <row r="638" spans="1:9" x14ac:dyDescent="0.2">
      <c r="A638" s="233" t="s">
        <v>161</v>
      </c>
      <c r="B638" s="234"/>
      <c r="C638" s="234"/>
      <c r="D638" s="87">
        <v>0.48370000000000002</v>
      </c>
      <c r="E638" s="89">
        <v>0.66539999999999999</v>
      </c>
      <c r="F638" s="89">
        <v>0.22969999999999999</v>
      </c>
      <c r="G638" s="89">
        <v>0.31059999999999999</v>
      </c>
      <c r="H638" s="89">
        <v>0.38890000000000002</v>
      </c>
      <c r="I638" s="89">
        <v>7.0499999999999993E-2</v>
      </c>
    </row>
    <row r="639" spans="1:9" x14ac:dyDescent="0.2">
      <c r="A639" s="233" t="s">
        <v>162</v>
      </c>
      <c r="B639" s="234"/>
      <c r="C639" s="234"/>
      <c r="D639" s="87">
        <v>0.4798</v>
      </c>
      <c r="E639" s="89">
        <v>0.65549999999999997</v>
      </c>
      <c r="F639" s="89">
        <v>0.22969999999999999</v>
      </c>
      <c r="G639" s="89">
        <v>0.3105</v>
      </c>
      <c r="H639" s="89">
        <v>0.38529999999999998</v>
      </c>
      <c r="I639" s="89">
        <v>7.0499999999999993E-2</v>
      </c>
    </row>
    <row r="640" spans="1:9" x14ac:dyDescent="0.2">
      <c r="A640" s="233" t="s">
        <v>163</v>
      </c>
      <c r="B640" s="234"/>
      <c r="C640" s="234"/>
      <c r="D640" s="87">
        <v>0.41539999999999999</v>
      </c>
      <c r="E640" s="89">
        <v>0.6361</v>
      </c>
      <c r="F640" s="89">
        <v>0.19589999999999999</v>
      </c>
      <c r="G640" s="89">
        <v>0.21479999999999999</v>
      </c>
      <c r="H640" s="89">
        <v>0.36520000000000002</v>
      </c>
      <c r="I640" s="89">
        <v>6.1199999999999997E-2</v>
      </c>
    </row>
    <row r="641" spans="1:9" x14ac:dyDescent="0.2">
      <c r="A641" s="233" t="s">
        <v>164</v>
      </c>
      <c r="B641" s="234"/>
      <c r="C641" s="234"/>
      <c r="D641" s="87">
        <v>0.3952</v>
      </c>
      <c r="E641" s="89">
        <v>0.61009999999999998</v>
      </c>
      <c r="F641" s="89">
        <v>0.1716</v>
      </c>
      <c r="G641" s="89">
        <v>0.2006</v>
      </c>
      <c r="H641" s="89">
        <v>0.3503</v>
      </c>
      <c r="I641" s="89">
        <v>4.9200000000000001E-2</v>
      </c>
    </row>
    <row r="642" spans="1:9" x14ac:dyDescent="0.2">
      <c r="A642" s="233" t="s">
        <v>165</v>
      </c>
      <c r="B642" s="234"/>
      <c r="C642" s="234"/>
      <c r="D642" s="87">
        <v>0.38319999999999999</v>
      </c>
      <c r="E642" s="89">
        <v>0.58650000000000002</v>
      </c>
      <c r="F642" s="89">
        <v>0.16309999999999999</v>
      </c>
      <c r="G642" s="89">
        <v>0.1978</v>
      </c>
      <c r="H642" s="89">
        <v>0.33689999999999998</v>
      </c>
      <c r="I642" s="89">
        <v>4.3700000000000003E-2</v>
      </c>
    </row>
    <row r="643" spans="1:9" x14ac:dyDescent="0.2">
      <c r="A643" s="233" t="s">
        <v>166</v>
      </c>
      <c r="B643" s="234"/>
      <c r="C643" s="234"/>
      <c r="D643" s="87">
        <v>0.36930000000000002</v>
      </c>
      <c r="E643" s="89">
        <v>0.56610000000000005</v>
      </c>
      <c r="F643" s="89">
        <v>0.15709999999999999</v>
      </c>
      <c r="G643" s="89">
        <v>0.18920000000000001</v>
      </c>
      <c r="H643" s="89">
        <v>0.3256</v>
      </c>
      <c r="I643" s="89">
        <v>4.1700000000000001E-2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5.9879986327825069E-2</v>
      </c>
      <c r="C772" s="96">
        <f t="shared" ref="C772:C779" si="24">-D68/$B$58</f>
        <v>-6.0266904632333841E-2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9.9047547606697095E-2</v>
      </c>
      <c r="C773" s="96">
        <f t="shared" si="24"/>
        <v>-8.8372706885412031E-2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3.0764339684195403E-2</v>
      </c>
      <c r="C774" s="96">
        <f t="shared" si="24"/>
        <v>-2.9132099959733603E-2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5.9393994291937736E-2</v>
      </c>
      <c r="C775" s="96">
        <f t="shared" si="24"/>
        <v>-6.2156028388870056E-2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7.9367966207365567E-2</v>
      </c>
      <c r="C776" s="96">
        <f t="shared" si="24"/>
        <v>-8.8746887138743555E-2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6.2429542654425872E-2</v>
      </c>
      <c r="C777" s="96">
        <f t="shared" si="24"/>
        <v>-6.7921588802969945E-2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5.3990052997369593E-2</v>
      </c>
      <c r="C778" s="96">
        <f t="shared" si="24"/>
        <v>-6.5882792945101118E-2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4.2824974223138107E-2</v>
      </c>
      <c r="C779" s="96">
        <f t="shared" si="24"/>
        <v>-4.982258725388139E-2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42.28</v>
      </c>
      <c r="D785" s="97">
        <v>31.21</v>
      </c>
      <c r="E785" s="97">
        <v>23.52</v>
      </c>
      <c r="F785" s="97">
        <v>24.01</v>
      </c>
      <c r="G785" s="94">
        <v>19.95</v>
      </c>
      <c r="H785" s="97">
        <v>10.99</v>
      </c>
      <c r="I785" s="97">
        <v>6.62</v>
      </c>
      <c r="J785" s="97">
        <v>6.39</v>
      </c>
      <c r="K785" s="94">
        <v>8.9600000000000009</v>
      </c>
      <c r="L785" s="94">
        <v>7.61</v>
      </c>
      <c r="M785" s="94">
        <v>6.58</v>
      </c>
      <c r="N785" s="97">
        <v>3.81</v>
      </c>
      <c r="O785" s="94">
        <v>2.0699999999999998</v>
      </c>
      <c r="P785" s="94">
        <v>2.25</v>
      </c>
      <c r="Q785" s="94">
        <v>2.16</v>
      </c>
      <c r="R785" s="97">
        <v>2.06</v>
      </c>
      <c r="W785" s="93"/>
    </row>
    <row r="786" spans="1:23" x14ac:dyDescent="0.2">
      <c r="A786" s="94"/>
      <c r="B786" s="94" t="s">
        <v>225</v>
      </c>
      <c r="C786" s="94">
        <v>38.76</v>
      </c>
      <c r="D786" s="97">
        <v>31.66</v>
      </c>
      <c r="E786" s="97">
        <v>24.87</v>
      </c>
      <c r="F786" s="97">
        <v>23.52</v>
      </c>
      <c r="G786" s="94">
        <v>17.66</v>
      </c>
      <c r="H786" s="97">
        <v>10.17</v>
      </c>
      <c r="I786" s="97">
        <v>7.79</v>
      </c>
      <c r="J786" s="97">
        <v>5.84</v>
      </c>
      <c r="K786" s="94">
        <v>8.42</v>
      </c>
      <c r="L786" s="94">
        <v>8.24</v>
      </c>
      <c r="M786" s="94">
        <v>6.93</v>
      </c>
      <c r="N786" s="97">
        <v>3.5</v>
      </c>
      <c r="O786" s="94">
        <v>2.2200000000000002</v>
      </c>
      <c r="P786" s="94">
        <v>2.74</v>
      </c>
      <c r="Q786" s="94">
        <v>2.1800000000000002</v>
      </c>
      <c r="R786" s="97">
        <v>1.86</v>
      </c>
      <c r="W786" s="93"/>
    </row>
    <row r="787" spans="1:23" x14ac:dyDescent="0.2">
      <c r="A787" s="94"/>
      <c r="B787" s="94" t="s">
        <v>226</v>
      </c>
      <c r="C787" s="94">
        <v>36.15</v>
      </c>
      <c r="D787" s="97">
        <v>36.090000000000003</v>
      </c>
      <c r="E787" s="97">
        <v>26.64</v>
      </c>
      <c r="F787" s="97">
        <v>30.61</v>
      </c>
      <c r="G787" s="94">
        <v>14.32</v>
      </c>
      <c r="H787" s="97">
        <v>10.52</v>
      </c>
      <c r="I787" s="97">
        <v>8.23</v>
      </c>
      <c r="J787" s="97">
        <v>7.38</v>
      </c>
      <c r="K787" s="94">
        <v>8.69</v>
      </c>
      <c r="L787" s="94">
        <v>11.35</v>
      </c>
      <c r="M787" s="94">
        <v>6.76</v>
      </c>
      <c r="N787" s="97">
        <v>4.22</v>
      </c>
      <c r="O787" s="94">
        <v>2.2400000000000002</v>
      </c>
      <c r="P787" s="94">
        <v>3.03</v>
      </c>
      <c r="Q787" s="94">
        <v>2.6</v>
      </c>
      <c r="R787" s="97">
        <v>2.27</v>
      </c>
      <c r="W787" s="93"/>
    </row>
    <row r="788" spans="1:23" x14ac:dyDescent="0.2">
      <c r="A788" s="94"/>
      <c r="B788" s="94" t="s">
        <v>227</v>
      </c>
      <c r="C788" s="94">
        <v>35.07</v>
      </c>
      <c r="D788" s="97">
        <v>22.02</v>
      </c>
      <c r="E788" s="97">
        <v>25.33</v>
      </c>
      <c r="F788" s="97">
        <v>28.37</v>
      </c>
      <c r="G788" s="94">
        <v>14.79</v>
      </c>
      <c r="H788" s="97">
        <v>6.46</v>
      </c>
      <c r="I788" s="97">
        <v>6.82</v>
      </c>
      <c r="J788" s="97">
        <v>5.99</v>
      </c>
      <c r="K788" s="94">
        <v>8.44</v>
      </c>
      <c r="L788" s="94">
        <v>7.03</v>
      </c>
      <c r="M788" s="94">
        <v>6.93</v>
      </c>
      <c r="N788" s="97">
        <v>3.14</v>
      </c>
      <c r="O788" s="94">
        <v>2.58</v>
      </c>
      <c r="P788" s="94">
        <v>1.57</v>
      </c>
      <c r="Q788" s="94">
        <v>2.5099999999999998</v>
      </c>
      <c r="R788" s="97">
        <v>1.86</v>
      </c>
      <c r="W788" s="93"/>
    </row>
    <row r="789" spans="1:23" x14ac:dyDescent="0.2">
      <c r="A789" s="94"/>
      <c r="B789" s="94" t="s">
        <v>228</v>
      </c>
      <c r="C789" s="94">
        <v>37.090000000000003</v>
      </c>
      <c r="D789" s="97">
        <v>20.149999999999999</v>
      </c>
      <c r="E789" s="97">
        <v>25.96</v>
      </c>
      <c r="F789" s="97">
        <v>26.8</v>
      </c>
      <c r="G789" s="94">
        <v>14.83</v>
      </c>
      <c r="H789" s="97">
        <v>6.24</v>
      </c>
      <c r="I789" s="97">
        <v>6.57</v>
      </c>
      <c r="J789" s="97">
        <v>6.44</v>
      </c>
      <c r="K789" s="94">
        <v>9.1999999999999993</v>
      </c>
      <c r="L789" s="94">
        <v>5.93</v>
      </c>
      <c r="M789" s="94">
        <v>6.76</v>
      </c>
      <c r="N789" s="97">
        <v>3.36</v>
      </c>
      <c r="O789" s="94">
        <v>2.27</v>
      </c>
      <c r="P789" s="94">
        <v>1.66</v>
      </c>
      <c r="Q789" s="94">
        <v>2.36</v>
      </c>
      <c r="R789" s="97">
        <v>2.69</v>
      </c>
      <c r="W789" s="93"/>
    </row>
    <row r="790" spans="1:23" x14ac:dyDescent="0.2">
      <c r="A790" s="94"/>
      <c r="B790" s="94" t="s">
        <v>229</v>
      </c>
      <c r="C790" s="94">
        <v>37.01</v>
      </c>
      <c r="D790" s="97">
        <v>17.66</v>
      </c>
      <c r="E790" s="97">
        <v>26.7</v>
      </c>
      <c r="F790" s="97">
        <v>22.15</v>
      </c>
      <c r="G790" s="94">
        <v>15.58</v>
      </c>
      <c r="H790" s="97">
        <v>5.99</v>
      </c>
      <c r="I790" s="97">
        <v>6.89</v>
      </c>
      <c r="J790" s="97">
        <v>6.24</v>
      </c>
      <c r="K790" s="94">
        <v>8.35</v>
      </c>
      <c r="L790" s="94">
        <v>4.28</v>
      </c>
      <c r="M790" s="94">
        <v>6.91</v>
      </c>
      <c r="N790" s="97">
        <v>3.21</v>
      </c>
      <c r="O790" s="94">
        <v>2.36</v>
      </c>
      <c r="P790" s="94">
        <v>1.37</v>
      </c>
      <c r="Q790" s="94">
        <v>2.5099999999999998</v>
      </c>
      <c r="R790" s="97">
        <v>2.44</v>
      </c>
      <c r="W790" s="93"/>
    </row>
    <row r="791" spans="1:23" x14ac:dyDescent="0.2">
      <c r="A791" s="94"/>
      <c r="B791" s="94" t="s">
        <v>230</v>
      </c>
      <c r="C791" s="94">
        <v>37.25</v>
      </c>
      <c r="D791" s="97">
        <v>25.56</v>
      </c>
      <c r="E791" s="97">
        <v>26.01</v>
      </c>
      <c r="F791" s="97">
        <v>20.2</v>
      </c>
      <c r="G791" s="94">
        <v>15.24</v>
      </c>
      <c r="H791" s="97">
        <v>7.22</v>
      </c>
      <c r="I791" s="97">
        <v>6.48</v>
      </c>
      <c r="J791" s="97">
        <v>5.81</v>
      </c>
      <c r="K791" s="94">
        <v>8.6199999999999992</v>
      </c>
      <c r="L791" s="94">
        <v>6.84</v>
      </c>
      <c r="M791" s="94">
        <v>6.94</v>
      </c>
      <c r="N791" s="97">
        <v>2.99</v>
      </c>
      <c r="O791" s="94">
        <v>2.09</v>
      </c>
      <c r="P791" s="94">
        <v>2.13</v>
      </c>
      <c r="Q791" s="94">
        <v>2.38</v>
      </c>
      <c r="R791" s="97">
        <v>2.27</v>
      </c>
      <c r="W791" s="93"/>
    </row>
    <row r="792" spans="1:23" x14ac:dyDescent="0.2">
      <c r="A792" s="94"/>
      <c r="B792" s="94" t="s">
        <v>231</v>
      </c>
      <c r="C792" s="94">
        <v>34.72</v>
      </c>
      <c r="D792" s="97">
        <v>26.01</v>
      </c>
      <c r="E792" s="97">
        <v>25.88</v>
      </c>
      <c r="F792" s="97">
        <v>24.62</v>
      </c>
      <c r="G792" s="94">
        <v>14.7</v>
      </c>
      <c r="H792" s="97">
        <v>7.23</v>
      </c>
      <c r="I792" s="97">
        <v>6.26</v>
      </c>
      <c r="J792" s="97">
        <v>8.0399999999999991</v>
      </c>
      <c r="K792" s="94">
        <v>7.32</v>
      </c>
      <c r="L792" s="94">
        <v>7.23</v>
      </c>
      <c r="M792" s="94">
        <v>6.91</v>
      </c>
      <c r="N792" s="97">
        <v>3.28</v>
      </c>
      <c r="O792" s="94">
        <v>1.98</v>
      </c>
      <c r="P792" s="94">
        <v>2</v>
      </c>
      <c r="Q792" s="94">
        <v>2.34</v>
      </c>
      <c r="R792" s="97">
        <v>2.33</v>
      </c>
      <c r="W792" s="93"/>
    </row>
    <row r="793" spans="1:23" x14ac:dyDescent="0.2">
      <c r="A793" s="94"/>
      <c r="B793" s="94" t="s">
        <v>232</v>
      </c>
      <c r="C793" s="94">
        <v>30.94</v>
      </c>
      <c r="D793" s="97">
        <v>26.66</v>
      </c>
      <c r="E793" s="97">
        <v>23.72</v>
      </c>
      <c r="F793" s="97">
        <v>23.09</v>
      </c>
      <c r="G793" s="94">
        <v>11.53</v>
      </c>
      <c r="H793" s="97">
        <v>7.63</v>
      </c>
      <c r="I793" s="97">
        <v>5.99</v>
      </c>
      <c r="J793" s="97">
        <v>7.27</v>
      </c>
      <c r="K793" s="94">
        <v>7.22</v>
      </c>
      <c r="L793" s="94">
        <v>7.09</v>
      </c>
      <c r="M793" s="94">
        <v>5.52</v>
      </c>
      <c r="N793" s="97">
        <v>2.89</v>
      </c>
      <c r="O793" s="94">
        <v>2.69</v>
      </c>
      <c r="P793" s="94">
        <v>2.27</v>
      </c>
      <c r="Q793" s="94">
        <v>2.2200000000000002</v>
      </c>
      <c r="R793" s="97">
        <v>2</v>
      </c>
      <c r="W793" s="93"/>
    </row>
    <row r="794" spans="1:23" x14ac:dyDescent="0.2">
      <c r="A794" s="94"/>
      <c r="B794" s="94" t="s">
        <v>233</v>
      </c>
      <c r="C794" s="94">
        <v>31.62</v>
      </c>
      <c r="D794" s="97">
        <v>25.7</v>
      </c>
      <c r="E794" s="97">
        <v>29.87</v>
      </c>
      <c r="F794" s="97">
        <v>22.94</v>
      </c>
      <c r="G794" s="94">
        <v>11.96</v>
      </c>
      <c r="H794" s="97">
        <v>7.83</v>
      </c>
      <c r="I794" s="97">
        <v>7.14</v>
      </c>
      <c r="J794" s="97">
        <v>6.87</v>
      </c>
      <c r="K794" s="94">
        <v>7.79</v>
      </c>
      <c r="L794" s="94">
        <v>6.28</v>
      </c>
      <c r="M794" s="94">
        <v>6.35</v>
      </c>
      <c r="N794" s="97">
        <v>2.94</v>
      </c>
      <c r="O794" s="94">
        <v>2.33</v>
      </c>
      <c r="P794" s="94">
        <v>2.13</v>
      </c>
      <c r="Q794" s="94">
        <v>2.74</v>
      </c>
      <c r="R794" s="97">
        <v>2.1800000000000002</v>
      </c>
      <c r="W794" s="93"/>
    </row>
    <row r="795" spans="1:23" x14ac:dyDescent="0.2">
      <c r="A795" s="94"/>
      <c r="B795" s="94" t="s">
        <v>234</v>
      </c>
      <c r="C795" s="94">
        <v>30.21</v>
      </c>
      <c r="D795" s="97">
        <v>25.7</v>
      </c>
      <c r="E795" s="97">
        <v>26.88</v>
      </c>
      <c r="F795" s="97">
        <v>22.73</v>
      </c>
      <c r="G795" s="94">
        <v>10.08</v>
      </c>
      <c r="H795" s="97">
        <v>7.61</v>
      </c>
      <c r="I795" s="97">
        <v>6.6</v>
      </c>
      <c r="J795" s="97">
        <v>6.76</v>
      </c>
      <c r="K795" s="94">
        <v>8.2799999999999994</v>
      </c>
      <c r="L795" s="94">
        <v>6.58</v>
      </c>
      <c r="M795" s="94">
        <v>5.74</v>
      </c>
      <c r="N795" s="97">
        <v>2.36</v>
      </c>
      <c r="O795" s="94">
        <v>2.13</v>
      </c>
      <c r="P795" s="94">
        <v>1.88</v>
      </c>
      <c r="Q795" s="94">
        <v>2.6</v>
      </c>
      <c r="R795" s="97">
        <v>1.89</v>
      </c>
      <c r="W795" s="93"/>
    </row>
    <row r="796" spans="1:23" x14ac:dyDescent="0.2">
      <c r="A796" s="94"/>
      <c r="B796" s="94" t="s">
        <v>235</v>
      </c>
      <c r="C796" s="94">
        <v>29.08</v>
      </c>
      <c r="D796" s="97">
        <v>23.07</v>
      </c>
      <c r="E796" s="97">
        <v>23.61</v>
      </c>
      <c r="F796" s="97"/>
      <c r="G796" s="94">
        <v>10.050000000000001</v>
      </c>
      <c r="H796" s="97">
        <v>7.2</v>
      </c>
      <c r="I796" s="97">
        <v>6.44</v>
      </c>
      <c r="J796" s="97"/>
      <c r="K796" s="94">
        <v>7.31</v>
      </c>
      <c r="L796" s="94">
        <v>5.36</v>
      </c>
      <c r="M796" s="94">
        <v>4.55</v>
      </c>
      <c r="N796" s="97"/>
      <c r="O796" s="94">
        <v>1.93</v>
      </c>
      <c r="P796" s="94">
        <v>2</v>
      </c>
      <c r="Q796" s="94">
        <v>2.4500000000000002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0.6</v>
      </c>
      <c r="D801" s="97">
        <v>0.47</v>
      </c>
      <c r="E801" s="97">
        <v>0.18</v>
      </c>
      <c r="F801" s="97">
        <v>0.14000000000000001</v>
      </c>
      <c r="G801" s="94">
        <v>4.78</v>
      </c>
      <c r="H801" s="97">
        <v>4.0599999999999996</v>
      </c>
      <c r="I801" s="97">
        <v>3.97</v>
      </c>
      <c r="J801" s="97">
        <v>3.32</v>
      </c>
      <c r="K801" s="94">
        <v>0.32</v>
      </c>
      <c r="L801" s="94">
        <v>0.47</v>
      </c>
      <c r="M801" s="94">
        <v>0.16</v>
      </c>
      <c r="N801" s="97">
        <v>0.14000000000000001</v>
      </c>
      <c r="O801" s="94">
        <v>5.59</v>
      </c>
      <c r="P801" s="94">
        <v>5.36</v>
      </c>
      <c r="Q801" s="94">
        <v>3.84</v>
      </c>
      <c r="R801" s="97">
        <v>8.15</v>
      </c>
    </row>
    <row r="802" spans="1:18" x14ac:dyDescent="0.2">
      <c r="A802" s="94"/>
      <c r="B802" s="94" t="s">
        <v>225</v>
      </c>
      <c r="C802" s="94">
        <v>0.45</v>
      </c>
      <c r="D802" s="97">
        <v>0.25</v>
      </c>
      <c r="E802" s="97">
        <v>0.32</v>
      </c>
      <c r="F802" s="97">
        <v>7.0000000000000007E-2</v>
      </c>
      <c r="G802" s="94">
        <v>4.28</v>
      </c>
      <c r="H802" s="97">
        <v>4.17</v>
      </c>
      <c r="I802" s="97">
        <v>3.48</v>
      </c>
      <c r="J802" s="97">
        <v>3.57</v>
      </c>
      <c r="K802" s="94">
        <v>0.31</v>
      </c>
      <c r="L802" s="94">
        <v>0.34</v>
      </c>
      <c r="M802" s="94">
        <v>0.09</v>
      </c>
      <c r="N802" s="97">
        <v>0.22</v>
      </c>
      <c r="O802" s="94">
        <v>5.43</v>
      </c>
      <c r="P802" s="94">
        <v>5.74</v>
      </c>
      <c r="Q802" s="94">
        <v>4.08</v>
      </c>
      <c r="R802" s="97">
        <v>8.4600000000000009</v>
      </c>
    </row>
    <row r="803" spans="1:18" x14ac:dyDescent="0.2">
      <c r="A803" s="94"/>
      <c r="B803" s="94" t="s">
        <v>226</v>
      </c>
      <c r="C803" s="94">
        <v>0.36</v>
      </c>
      <c r="D803" s="97">
        <v>0.36</v>
      </c>
      <c r="E803" s="97">
        <v>0.28999999999999998</v>
      </c>
      <c r="F803" s="97">
        <v>0.27</v>
      </c>
      <c r="G803" s="94">
        <v>4.33</v>
      </c>
      <c r="H803" s="97">
        <v>4.55</v>
      </c>
      <c r="I803" s="97">
        <v>4.5999999999999996</v>
      </c>
      <c r="J803" s="97">
        <v>4.42</v>
      </c>
      <c r="K803" s="94">
        <v>0.31</v>
      </c>
      <c r="L803" s="94">
        <v>0.25</v>
      </c>
      <c r="M803" s="94">
        <v>0.25</v>
      </c>
      <c r="N803" s="97">
        <v>0.32</v>
      </c>
      <c r="O803" s="94">
        <v>5.9</v>
      </c>
      <c r="P803" s="94">
        <v>6.04</v>
      </c>
      <c r="Q803" s="94">
        <v>3.91</v>
      </c>
      <c r="R803" s="97">
        <v>11.72</v>
      </c>
    </row>
    <row r="804" spans="1:18" x14ac:dyDescent="0.2">
      <c r="A804" s="94"/>
      <c r="B804" s="94" t="s">
        <v>227</v>
      </c>
      <c r="C804" s="94">
        <v>0.23</v>
      </c>
      <c r="D804" s="97">
        <v>0.13</v>
      </c>
      <c r="E804" s="97">
        <v>0.18</v>
      </c>
      <c r="F804" s="97">
        <v>0.18</v>
      </c>
      <c r="G804" s="94">
        <v>4.46</v>
      </c>
      <c r="H804" s="97">
        <v>3.16</v>
      </c>
      <c r="I804" s="97">
        <v>4.42</v>
      </c>
      <c r="J804" s="97">
        <v>4.4000000000000004</v>
      </c>
      <c r="K804" s="94">
        <v>0.25</v>
      </c>
      <c r="L804" s="94">
        <v>0.2</v>
      </c>
      <c r="M804" s="94">
        <v>0.49</v>
      </c>
      <c r="N804" s="97">
        <v>0.23</v>
      </c>
      <c r="O804" s="94">
        <v>4.3099999999999996</v>
      </c>
      <c r="P804" s="94">
        <v>3.48</v>
      </c>
      <c r="Q804" s="94">
        <v>3.99</v>
      </c>
      <c r="R804" s="97">
        <v>12.57</v>
      </c>
    </row>
    <row r="805" spans="1:18" x14ac:dyDescent="0.2">
      <c r="A805" s="94"/>
      <c r="B805" s="94" t="s">
        <v>228</v>
      </c>
      <c r="C805" s="94">
        <v>0.45</v>
      </c>
      <c r="D805" s="97">
        <v>0.11</v>
      </c>
      <c r="E805" s="97">
        <v>0.34</v>
      </c>
      <c r="F805" s="97">
        <v>0.16</v>
      </c>
      <c r="G805" s="94">
        <v>4.6900000000000004</v>
      </c>
      <c r="H805" s="97">
        <v>2.67</v>
      </c>
      <c r="I805" s="97">
        <v>4.46</v>
      </c>
      <c r="J805" s="97">
        <v>4.4400000000000004</v>
      </c>
      <c r="K805" s="94">
        <v>0.36</v>
      </c>
      <c r="L805" s="94">
        <v>0.14000000000000001</v>
      </c>
      <c r="M805" s="94">
        <v>0.65</v>
      </c>
      <c r="N805" s="97">
        <v>0.27</v>
      </c>
      <c r="O805" s="94">
        <v>5.29</v>
      </c>
      <c r="P805" s="94">
        <v>3.39</v>
      </c>
      <c r="Q805" s="94">
        <v>4.82</v>
      </c>
      <c r="R805" s="97">
        <v>9.4499999999999993</v>
      </c>
    </row>
    <row r="806" spans="1:18" x14ac:dyDescent="0.2">
      <c r="A806" s="94"/>
      <c r="B806" s="94" t="s">
        <v>229</v>
      </c>
      <c r="C806" s="94">
        <v>0.45</v>
      </c>
      <c r="D806" s="97">
        <v>0.11</v>
      </c>
      <c r="E806" s="97">
        <v>0.14000000000000001</v>
      </c>
      <c r="F806" s="97">
        <v>0.2</v>
      </c>
      <c r="G806" s="94">
        <v>4.33</v>
      </c>
      <c r="H806" s="97">
        <v>2.76</v>
      </c>
      <c r="I806" s="97">
        <v>4.26</v>
      </c>
      <c r="J806" s="97">
        <v>4.1100000000000003</v>
      </c>
      <c r="K806" s="94">
        <v>0.36</v>
      </c>
      <c r="L806" s="94">
        <v>0.04</v>
      </c>
      <c r="M806" s="94">
        <v>0.28999999999999998</v>
      </c>
      <c r="N806" s="97">
        <v>0.27</v>
      </c>
      <c r="O806" s="94">
        <v>5.57</v>
      </c>
      <c r="P806" s="94">
        <v>3.12</v>
      </c>
      <c r="Q806" s="94">
        <v>5.7</v>
      </c>
      <c r="R806" s="97">
        <v>5.68</v>
      </c>
    </row>
    <row r="807" spans="1:18" x14ac:dyDescent="0.2">
      <c r="A807" s="94"/>
      <c r="B807" s="94" t="s">
        <v>230</v>
      </c>
      <c r="C807" s="94">
        <v>0.34</v>
      </c>
      <c r="D807" s="97">
        <v>0.14000000000000001</v>
      </c>
      <c r="E807" s="97">
        <v>0.27</v>
      </c>
      <c r="F807" s="97">
        <v>0.2</v>
      </c>
      <c r="G807" s="94">
        <v>4.49</v>
      </c>
      <c r="H807" s="97">
        <v>3.43</v>
      </c>
      <c r="I807" s="97">
        <v>3.57</v>
      </c>
      <c r="J807" s="97">
        <v>4.0599999999999996</v>
      </c>
      <c r="K807" s="94">
        <v>0.38</v>
      </c>
      <c r="L807" s="94">
        <v>0.25</v>
      </c>
      <c r="M807" s="94">
        <v>0.27</v>
      </c>
      <c r="N807" s="97">
        <v>0.22</v>
      </c>
      <c r="O807" s="94">
        <v>6.08</v>
      </c>
      <c r="P807" s="94">
        <v>5.56</v>
      </c>
      <c r="Q807" s="94">
        <v>6.1</v>
      </c>
      <c r="R807" s="97">
        <v>4.6500000000000004</v>
      </c>
    </row>
    <row r="808" spans="1:18" x14ac:dyDescent="0.2">
      <c r="A808" s="94"/>
      <c r="B808" s="94" t="s">
        <v>231</v>
      </c>
      <c r="C808" s="94">
        <v>0.41</v>
      </c>
      <c r="D808" s="97">
        <v>0.27</v>
      </c>
      <c r="E808" s="97">
        <v>0.32</v>
      </c>
      <c r="F808" s="97">
        <v>0.25</v>
      </c>
      <c r="G808" s="94">
        <v>4.17</v>
      </c>
      <c r="H808" s="97">
        <v>3.91</v>
      </c>
      <c r="I808" s="97">
        <v>3.73</v>
      </c>
      <c r="J808" s="97">
        <v>4.1500000000000004</v>
      </c>
      <c r="K808" s="94">
        <v>0.23</v>
      </c>
      <c r="L808" s="94">
        <v>0.2</v>
      </c>
      <c r="M808" s="94">
        <v>0.31</v>
      </c>
      <c r="N808" s="97">
        <v>0.27</v>
      </c>
      <c r="O808" s="94">
        <v>5.9</v>
      </c>
      <c r="P808" s="94">
        <v>5.16</v>
      </c>
      <c r="Q808" s="94">
        <v>6.01</v>
      </c>
      <c r="R808" s="97">
        <v>6.3</v>
      </c>
    </row>
    <row r="809" spans="1:18" x14ac:dyDescent="0.2">
      <c r="A809" s="94"/>
      <c r="B809" s="94" t="s">
        <v>232</v>
      </c>
      <c r="C809" s="94">
        <v>0.31</v>
      </c>
      <c r="D809" s="97">
        <v>0.16</v>
      </c>
      <c r="E809" s="97">
        <v>0.31</v>
      </c>
      <c r="F809" s="97">
        <v>0.16</v>
      </c>
      <c r="G809" s="94">
        <v>4.55</v>
      </c>
      <c r="H809" s="97">
        <v>3.75</v>
      </c>
      <c r="I809" s="97">
        <v>3.37</v>
      </c>
      <c r="J809" s="97">
        <v>4.24</v>
      </c>
      <c r="K809" s="94">
        <v>0.25</v>
      </c>
      <c r="L809" s="94">
        <v>0.4</v>
      </c>
      <c r="M809" s="94">
        <v>0.28999999999999998</v>
      </c>
      <c r="N809" s="97">
        <v>0.25</v>
      </c>
      <c r="O809" s="94">
        <v>4.4000000000000004</v>
      </c>
      <c r="P809" s="94">
        <v>5.36</v>
      </c>
      <c r="Q809" s="94">
        <v>6.02</v>
      </c>
      <c r="R809" s="97">
        <v>6.28</v>
      </c>
    </row>
    <row r="810" spans="1:18" x14ac:dyDescent="0.2">
      <c r="A810" s="94"/>
      <c r="B810" s="94" t="s">
        <v>233</v>
      </c>
      <c r="C810" s="94">
        <v>0.25</v>
      </c>
      <c r="D810" s="97">
        <v>0.14000000000000001</v>
      </c>
      <c r="E810" s="97">
        <v>0.34</v>
      </c>
      <c r="F810" s="97">
        <v>0.13</v>
      </c>
      <c r="G810" s="94">
        <v>3.73</v>
      </c>
      <c r="H810" s="97">
        <v>3.73</v>
      </c>
      <c r="I810" s="97">
        <v>4.4000000000000004</v>
      </c>
      <c r="J810" s="97">
        <v>4.8</v>
      </c>
      <c r="K810" s="94">
        <v>0.23</v>
      </c>
      <c r="L810" s="94">
        <v>0.27</v>
      </c>
      <c r="M810" s="94">
        <v>0.28999999999999998</v>
      </c>
      <c r="N810" s="97">
        <v>0.28999999999999998</v>
      </c>
      <c r="O810" s="94">
        <v>5.32</v>
      </c>
      <c r="P810" s="94">
        <v>5.32</v>
      </c>
      <c r="Q810" s="94">
        <v>8.6</v>
      </c>
      <c r="R810" s="97">
        <v>5.74</v>
      </c>
    </row>
    <row r="811" spans="1:18" x14ac:dyDescent="0.2">
      <c r="A811" s="94"/>
      <c r="B811" s="94" t="s">
        <v>234</v>
      </c>
      <c r="C811" s="94">
        <v>0.22</v>
      </c>
      <c r="D811" s="97">
        <v>0.16</v>
      </c>
      <c r="E811" s="97">
        <v>0.23</v>
      </c>
      <c r="F811" s="97">
        <v>0.11</v>
      </c>
      <c r="G811" s="94">
        <v>4.37</v>
      </c>
      <c r="H811" s="97">
        <v>3.9</v>
      </c>
      <c r="I811" s="97">
        <v>4.29</v>
      </c>
      <c r="J811" s="97">
        <v>4.67</v>
      </c>
      <c r="K811" s="94">
        <v>0.22</v>
      </c>
      <c r="L811" s="94">
        <v>0.65</v>
      </c>
      <c r="M811" s="94">
        <v>0.32</v>
      </c>
      <c r="N811" s="97">
        <v>0.31</v>
      </c>
      <c r="O811" s="94">
        <v>4.92</v>
      </c>
      <c r="P811" s="94">
        <v>4.92</v>
      </c>
      <c r="Q811" s="94">
        <v>7.09</v>
      </c>
      <c r="R811" s="97">
        <v>6.62</v>
      </c>
    </row>
    <row r="812" spans="1:18" x14ac:dyDescent="0.2">
      <c r="A812" s="94"/>
      <c r="B812" s="94" t="s">
        <v>235</v>
      </c>
      <c r="C812" s="94">
        <v>0.13</v>
      </c>
      <c r="D812" s="97">
        <v>0.14000000000000001</v>
      </c>
      <c r="E812" s="97">
        <v>0.28999999999999998</v>
      </c>
      <c r="F812" s="97"/>
      <c r="G812" s="94">
        <v>4.6900000000000004</v>
      </c>
      <c r="H812" s="97">
        <v>3.72</v>
      </c>
      <c r="I812" s="97">
        <v>3.79</v>
      </c>
      <c r="J812" s="97"/>
      <c r="K812" s="94">
        <v>0.56000000000000005</v>
      </c>
      <c r="L812" s="94">
        <v>0.28999999999999998</v>
      </c>
      <c r="M812" s="94">
        <v>0.25</v>
      </c>
      <c r="N812" s="97"/>
      <c r="O812" s="94">
        <v>4.42</v>
      </c>
      <c r="P812" s="94">
        <v>4.37</v>
      </c>
      <c r="Q812" s="94">
        <v>5.84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2544225</v>
      </c>
      <c r="D818" s="101">
        <v>983111</v>
      </c>
      <c r="E818" s="101">
        <v>1671860</v>
      </c>
      <c r="F818" s="101">
        <v>548901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2525082</v>
      </c>
      <c r="D819" s="101">
        <v>974622</v>
      </c>
      <c r="E819" s="101">
        <v>1656492</v>
      </c>
      <c r="F819" s="101">
        <v>546970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2501768</v>
      </c>
      <c r="D820" s="101">
        <v>970828</v>
      </c>
      <c r="E820" s="101">
        <v>1649962</v>
      </c>
      <c r="F820" s="101">
        <v>507621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2502708</v>
      </c>
      <c r="D821" s="101">
        <v>967491</v>
      </c>
      <c r="E821" s="101">
        <v>1654272</v>
      </c>
      <c r="F821" s="101">
        <v>505774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2475283</v>
      </c>
      <c r="D822" s="101">
        <v>943357</v>
      </c>
      <c r="E822" s="101">
        <v>1649849</v>
      </c>
      <c r="F822" s="101">
        <v>505677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2448441</v>
      </c>
      <c r="D823" s="101">
        <v>948194</v>
      </c>
      <c r="E823" s="101">
        <v>1627235</v>
      </c>
      <c r="F823" s="101">
        <v>513445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2378627</v>
      </c>
      <c r="D824" s="101">
        <v>955208</v>
      </c>
      <c r="E824" s="101">
        <v>1559596</v>
      </c>
      <c r="F824" s="101">
        <v>518362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2390915</v>
      </c>
      <c r="D825" s="101">
        <v>959319</v>
      </c>
      <c r="E825" s="101">
        <v>1567128</v>
      </c>
      <c r="F825" s="101">
        <v>526284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2387192</v>
      </c>
      <c r="D826" s="101">
        <v>956465</v>
      </c>
      <c r="E826" s="101">
        <v>1560486</v>
      </c>
      <c r="F826" s="101">
        <v>522979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2356382</v>
      </c>
      <c r="D827" s="101">
        <v>961594</v>
      </c>
      <c r="E827" s="101">
        <v>1519654</v>
      </c>
      <c r="F827" s="101">
        <v>527525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2365930</v>
      </c>
      <c r="D828" s="101">
        <v>966103</v>
      </c>
      <c r="E828" s="101">
        <v>1527433</v>
      </c>
      <c r="F828" s="101">
        <v>531150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2359949</v>
      </c>
      <c r="D829" s="101">
        <v>962321</v>
      </c>
      <c r="E829" s="101">
        <v>1525871</v>
      </c>
      <c r="F829" s="101">
        <v>531222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2417612</v>
      </c>
      <c r="D830" s="101">
        <v>971405</v>
      </c>
      <c r="E830" s="101">
        <v>1588746</v>
      </c>
      <c r="F830" s="101">
        <v>546866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4876243</v>
      </c>
      <c r="D836" s="101">
        <v>2119965</v>
      </c>
      <c r="E836" s="101">
        <v>1942656</v>
      </c>
      <c r="F836" s="101">
        <v>691848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4819447</v>
      </c>
      <c r="D837" s="101">
        <v>2097281</v>
      </c>
      <c r="E837" s="101">
        <v>1926279</v>
      </c>
      <c r="F837" s="101">
        <v>689477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4765139</v>
      </c>
      <c r="D838" s="101">
        <v>2113059</v>
      </c>
      <c r="E838" s="101">
        <v>1914312</v>
      </c>
      <c r="F838" s="101">
        <v>624853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4799936</v>
      </c>
      <c r="D839" s="101">
        <v>2139735</v>
      </c>
      <c r="E839" s="101">
        <v>1920132</v>
      </c>
      <c r="F839" s="101">
        <v>624776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4782589</v>
      </c>
      <c r="D840" s="101">
        <v>2124316</v>
      </c>
      <c r="E840" s="101">
        <v>1915805</v>
      </c>
      <c r="F840" s="101">
        <v>627643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4782653</v>
      </c>
      <c r="D841" s="101">
        <v>2150635</v>
      </c>
      <c r="E841" s="101">
        <v>1898520</v>
      </c>
      <c r="F841" s="101">
        <v>641628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4892684</v>
      </c>
      <c r="D842" s="101">
        <v>2215694</v>
      </c>
      <c r="E842" s="101">
        <v>1931162</v>
      </c>
      <c r="F842" s="101">
        <v>650633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4958545</v>
      </c>
      <c r="D843" s="101">
        <v>2244117</v>
      </c>
      <c r="E843" s="101">
        <v>1950952</v>
      </c>
      <c r="F843" s="101">
        <v>665559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4941077</v>
      </c>
      <c r="D844" s="101">
        <v>2235725</v>
      </c>
      <c r="E844" s="101">
        <v>1938955</v>
      </c>
      <c r="F844" s="101">
        <v>661756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4926601</v>
      </c>
      <c r="D845" s="101">
        <v>2267076</v>
      </c>
      <c r="E845" s="101">
        <v>1882117</v>
      </c>
      <c r="F845" s="101">
        <v>667404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4881564</v>
      </c>
      <c r="D846" s="101">
        <v>2228052</v>
      </c>
      <c r="E846" s="101">
        <v>1892933</v>
      </c>
      <c r="F846" s="101">
        <v>664521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4863687</v>
      </c>
      <c r="D847" s="101">
        <v>2223032</v>
      </c>
      <c r="E847" s="101">
        <v>1893246</v>
      </c>
      <c r="F847" s="101">
        <v>664971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5007624</v>
      </c>
      <c r="D848" s="101">
        <v>2227412</v>
      </c>
      <c r="E848" s="101">
        <v>2009417</v>
      </c>
      <c r="F848" s="101">
        <v>687331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66533959714</v>
      </c>
      <c r="D854" s="102">
        <v>36441473094</v>
      </c>
      <c r="E854" s="102">
        <v>5776103440</v>
      </c>
      <c r="F854" s="102">
        <v>4316225418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67054749096</v>
      </c>
      <c r="D855" s="102">
        <v>36068432133</v>
      </c>
      <c r="E855" s="102">
        <v>5668445539</v>
      </c>
      <c r="F855" s="102">
        <v>4620710256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66110571207</v>
      </c>
      <c r="D856" s="102">
        <v>36002230924</v>
      </c>
      <c r="E856" s="102">
        <v>5390164843</v>
      </c>
      <c r="F856" s="102">
        <v>4178458050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66483673928</v>
      </c>
      <c r="D857" s="102">
        <v>35752554421</v>
      </c>
      <c r="E857" s="102">
        <v>5601026302</v>
      </c>
      <c r="F857" s="102">
        <v>3985457977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65598768453</v>
      </c>
      <c r="D858" s="102">
        <v>34933640844</v>
      </c>
      <c r="E858" s="102">
        <v>5546899109</v>
      </c>
      <c r="F858" s="102">
        <v>3981866819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66361501121</v>
      </c>
      <c r="D859" s="102">
        <v>35820416427</v>
      </c>
      <c r="E859" s="102">
        <v>5350562856</v>
      </c>
      <c r="F859" s="102">
        <v>4091303961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66669962602</v>
      </c>
      <c r="D860" s="102">
        <v>36037143748</v>
      </c>
      <c r="E860" s="102">
        <v>5439462718</v>
      </c>
      <c r="F860" s="102">
        <v>4031296611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67505139936</v>
      </c>
      <c r="D861" s="102">
        <v>36595764771</v>
      </c>
      <c r="E861" s="102">
        <v>5457648375</v>
      </c>
      <c r="F861" s="102">
        <v>4213128419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64209685984</v>
      </c>
      <c r="D862" s="102">
        <v>35760477265</v>
      </c>
      <c r="E862" s="102">
        <v>2950562564</v>
      </c>
      <c r="F862" s="102">
        <v>4217842939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66377647066</v>
      </c>
      <c r="D863" s="102">
        <v>35535050451</v>
      </c>
      <c r="E863" s="102">
        <v>5300778832</v>
      </c>
      <c r="F863" s="102">
        <v>4189328207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66374917767</v>
      </c>
      <c r="D864" s="102">
        <v>35386209817</v>
      </c>
      <c r="E864" s="102">
        <v>5389758365</v>
      </c>
      <c r="F864" s="102">
        <v>4234650092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66497021272</v>
      </c>
      <c r="D865" s="102">
        <v>35064678895</v>
      </c>
      <c r="E865" s="102">
        <v>5933091076</v>
      </c>
      <c r="F865" s="102">
        <v>4233461066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69020807608</v>
      </c>
      <c r="D866" s="102">
        <v>35907212551</v>
      </c>
      <c r="E866" s="102">
        <v>6948126724</v>
      </c>
      <c r="F866" s="102">
        <v>4441646596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13645</v>
      </c>
      <c r="D872" s="102">
        <v>17190</v>
      </c>
      <c r="E872" s="102">
        <v>2973</v>
      </c>
      <c r="F872" s="102">
        <v>6239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13913</v>
      </c>
      <c r="D873" s="102">
        <v>17198</v>
      </c>
      <c r="E873" s="102">
        <v>2943</v>
      </c>
      <c r="F873" s="102">
        <v>6702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13874</v>
      </c>
      <c r="D874" s="102">
        <v>17038</v>
      </c>
      <c r="E874" s="102">
        <v>2816</v>
      </c>
      <c r="F874" s="102">
        <v>6687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13851</v>
      </c>
      <c r="D875" s="102">
        <v>16709</v>
      </c>
      <c r="E875" s="102">
        <v>2917</v>
      </c>
      <c r="F875" s="102">
        <v>6379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13716</v>
      </c>
      <c r="D876" s="102">
        <v>16445</v>
      </c>
      <c r="E876" s="102">
        <v>2895</v>
      </c>
      <c r="F876" s="102">
        <v>6344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13875</v>
      </c>
      <c r="D877" s="102">
        <v>16656</v>
      </c>
      <c r="E877" s="102">
        <v>2818</v>
      </c>
      <c r="F877" s="102">
        <v>6376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13626</v>
      </c>
      <c r="D878" s="102">
        <v>16264</v>
      </c>
      <c r="E878" s="102">
        <v>2817</v>
      </c>
      <c r="F878" s="102">
        <v>6196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13614</v>
      </c>
      <c r="D879" s="102">
        <v>16307</v>
      </c>
      <c r="E879" s="102">
        <v>2797</v>
      </c>
      <c r="F879" s="102">
        <v>6330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12995</v>
      </c>
      <c r="D880" s="102">
        <v>15995</v>
      </c>
      <c r="E880" s="102">
        <v>1522</v>
      </c>
      <c r="F880" s="102">
        <v>6374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13473</v>
      </c>
      <c r="D881" s="102">
        <v>15674</v>
      </c>
      <c r="E881" s="102">
        <v>2816</v>
      </c>
      <c r="F881" s="102">
        <v>6277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13597</v>
      </c>
      <c r="D882" s="102">
        <v>15882</v>
      </c>
      <c r="E882" s="102">
        <v>2847</v>
      </c>
      <c r="F882" s="102">
        <v>6372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13672</v>
      </c>
      <c r="D883" s="102">
        <v>15773</v>
      </c>
      <c r="E883" s="102">
        <v>3134</v>
      </c>
      <c r="F883" s="102">
        <v>6366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13783</v>
      </c>
      <c r="D884" s="102">
        <v>16121</v>
      </c>
      <c r="E884" s="102">
        <v>3458</v>
      </c>
      <c r="F884" s="102">
        <v>6462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1.66E-2</v>
      </c>
      <c r="D890" s="103">
        <v>6.4999999999999997E-3</v>
      </c>
      <c r="E890" s="103">
        <v>1.11E-2</v>
      </c>
      <c r="F890" s="103">
        <v>1.9E-3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1.7899999999999999E-2</v>
      </c>
      <c r="D891" s="103">
        <v>6.7999999999999996E-3</v>
      </c>
      <c r="E891" s="103">
        <v>1.2200000000000001E-2</v>
      </c>
      <c r="F891" s="103">
        <v>2E-3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1.8100000000000002E-2</v>
      </c>
      <c r="D892" s="103">
        <v>7.3000000000000001E-3</v>
      </c>
      <c r="E892" s="103">
        <v>1.2E-2</v>
      </c>
      <c r="F892" s="103">
        <v>1.9E-3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1.7500000000000002E-2</v>
      </c>
      <c r="D893" s="103">
        <v>6.8999999999999999E-3</v>
      </c>
      <c r="E893" s="103">
        <v>1.1599999999999999E-2</v>
      </c>
      <c r="F893" s="103">
        <v>1.6999999999999999E-3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1.77E-2</v>
      </c>
      <c r="D894" s="103">
        <v>6.6E-3</v>
      </c>
      <c r="E894" s="103">
        <v>1.21E-2</v>
      </c>
      <c r="F894" s="103">
        <v>1.9E-3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1.7299999999999999E-2</v>
      </c>
      <c r="D895" s="103">
        <v>6.8999999999999999E-3</v>
      </c>
      <c r="E895" s="103">
        <v>1.1299999999999999E-2</v>
      </c>
      <c r="F895" s="103">
        <v>2.2000000000000001E-3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1.54E-2</v>
      </c>
      <c r="D896" s="103">
        <v>6.8999999999999999E-3</v>
      </c>
      <c r="E896" s="103">
        <v>9.1999999999999998E-3</v>
      </c>
      <c r="F896" s="103">
        <v>2.2000000000000001E-3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1.6899999999999998E-2</v>
      </c>
      <c r="D897" s="103">
        <v>7.4000000000000003E-3</v>
      </c>
      <c r="E897" s="103">
        <v>1.0500000000000001E-2</v>
      </c>
      <c r="F897" s="103">
        <v>2.2000000000000001E-3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8.6E-3</v>
      </c>
      <c r="D898" s="103">
        <v>7.1000000000000004E-3</v>
      </c>
      <c r="E898" s="103">
        <v>1.4E-3</v>
      </c>
      <c r="F898" s="103">
        <v>2.3999999999999998E-3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1.6199999999999999E-2</v>
      </c>
      <c r="D899" s="103">
        <v>7.1000000000000004E-3</v>
      </c>
      <c r="E899" s="103">
        <v>9.5999999999999992E-3</v>
      </c>
      <c r="F899" s="103">
        <v>2.5000000000000001E-3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1.7299999999999999E-2</v>
      </c>
      <c r="D900" s="103">
        <v>7.1000000000000004E-3</v>
      </c>
      <c r="E900" s="103">
        <v>1.1299999999999999E-2</v>
      </c>
      <c r="F900" s="103">
        <v>2.5000000000000001E-3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1.5100000000000001E-2</v>
      </c>
      <c r="D901" s="103">
        <v>7.4000000000000003E-3</v>
      </c>
      <c r="E901" s="103">
        <v>8.5000000000000006E-3</v>
      </c>
      <c r="F901" s="103">
        <v>2.5000000000000001E-3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1.61E-2</v>
      </c>
      <c r="D902" s="103">
        <v>7.4000000000000003E-3</v>
      </c>
      <c r="E902" s="103">
        <v>9.5999999999999992E-3</v>
      </c>
      <c r="F902" s="103">
        <v>2.5000000000000001E-3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8.6E-3</v>
      </c>
      <c r="D908" s="103">
        <v>5.5999999999999999E-3</v>
      </c>
      <c r="E908" s="103">
        <v>4.0000000000000001E-3</v>
      </c>
      <c r="F908" s="103">
        <v>2.3999999999999998E-3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8.3000000000000001E-3</v>
      </c>
      <c r="D909" s="103">
        <v>5.4999999999999997E-3</v>
      </c>
      <c r="E909" s="103">
        <v>3.0000000000000001E-3</v>
      </c>
      <c r="F909" s="103">
        <v>2.2000000000000001E-3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8.6999999999999994E-3</v>
      </c>
      <c r="D910" s="103">
        <v>5.8999999999999999E-3</v>
      </c>
      <c r="E910" s="103">
        <v>2.5999999999999999E-3</v>
      </c>
      <c r="F910" s="103">
        <v>2.3E-3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7.4999999999999997E-3</v>
      </c>
      <c r="D911" s="103">
        <v>5.7000000000000002E-3</v>
      </c>
      <c r="E911" s="103">
        <v>1.6000000000000001E-3</v>
      </c>
      <c r="F911" s="103">
        <v>2E-3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8.2000000000000007E-3</v>
      </c>
      <c r="D912" s="103">
        <v>5.7999999999999996E-3</v>
      </c>
      <c r="E912" s="103">
        <v>2.3999999999999998E-3</v>
      </c>
      <c r="F912" s="103">
        <v>2E-3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7.7999999999999996E-3</v>
      </c>
      <c r="D913" s="103">
        <v>5.7999999999999996E-3</v>
      </c>
      <c r="E913" s="103">
        <v>1.6000000000000001E-3</v>
      </c>
      <c r="F913" s="103">
        <v>2.3999999999999998E-3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8.6E-3</v>
      </c>
      <c r="D914" s="103">
        <v>6.0000000000000001E-3</v>
      </c>
      <c r="E914" s="103">
        <v>2.3999999999999998E-3</v>
      </c>
      <c r="F914" s="103">
        <v>2.5000000000000001E-3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9.1000000000000004E-3</v>
      </c>
      <c r="D915" s="103">
        <v>6.1000000000000004E-3</v>
      </c>
      <c r="E915" s="103">
        <v>2.7000000000000001E-3</v>
      </c>
      <c r="F915" s="103">
        <v>2.7000000000000001E-3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8.6E-3</v>
      </c>
      <c r="D916" s="103">
        <v>6.4000000000000003E-3</v>
      </c>
      <c r="E916" s="103">
        <v>1.6000000000000001E-3</v>
      </c>
      <c r="F916" s="103">
        <v>2.8999999999999998E-3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8.6999999999999994E-3</v>
      </c>
      <c r="D917" s="103">
        <v>6.4999999999999997E-3</v>
      </c>
      <c r="E917" s="103">
        <v>2E-3</v>
      </c>
      <c r="F917" s="103">
        <v>2.5999999999999999E-3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0.01</v>
      </c>
      <c r="D918" s="103">
        <v>6.4000000000000003E-3</v>
      </c>
      <c r="E918" s="103">
        <v>3.0999999999999999E-3</v>
      </c>
      <c r="F918" s="103">
        <v>3.0999999999999999E-3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8.8999999999999999E-3</v>
      </c>
      <c r="D919" s="103">
        <v>6.6E-3</v>
      </c>
      <c r="E919" s="103">
        <v>1.8E-3</v>
      </c>
      <c r="F919" s="103">
        <v>3.0000000000000001E-3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1.0800000000000001E-2</v>
      </c>
      <c r="D920" s="103">
        <v>7.6E-3</v>
      </c>
      <c r="E920" s="103">
        <v>4.1999999999999997E-3</v>
      </c>
      <c r="F920" s="103">
        <v>3.0999999999999999E-3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1.29E-2</v>
      </c>
      <c r="D926" s="103">
        <v>5.8999999999999999E-3</v>
      </c>
      <c r="E926" s="103">
        <v>7.4000000000000003E-3</v>
      </c>
      <c r="F926" s="103">
        <v>2.5999999999999999E-3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1.2800000000000001E-2</v>
      </c>
      <c r="D927" s="103">
        <v>6.3E-3</v>
      </c>
      <c r="E927" s="103">
        <v>7.6E-3</v>
      </c>
      <c r="F927" s="103">
        <v>2.7000000000000001E-3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1.2200000000000001E-2</v>
      </c>
      <c r="D928" s="103">
        <v>6.1999999999999998E-3</v>
      </c>
      <c r="E928" s="103">
        <v>6.1999999999999998E-3</v>
      </c>
      <c r="F928" s="103">
        <v>2.5999999999999999E-3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1.29E-2</v>
      </c>
      <c r="D929" s="103">
        <v>6.4999999999999997E-3</v>
      </c>
      <c r="E929" s="103">
        <v>6.7000000000000002E-3</v>
      </c>
      <c r="F929" s="103">
        <v>2.5000000000000001E-3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1.21E-2</v>
      </c>
      <c r="D930" s="103">
        <v>5.7999999999999996E-3</v>
      </c>
      <c r="E930" s="103">
        <v>6.7000000000000002E-3</v>
      </c>
      <c r="F930" s="103">
        <v>2.3999999999999998E-3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1.1299999999999999E-2</v>
      </c>
      <c r="D931" s="103">
        <v>5.7999999999999996E-3</v>
      </c>
      <c r="E931" s="103">
        <v>5.7000000000000002E-3</v>
      </c>
      <c r="F931" s="103">
        <v>2.3999999999999998E-3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1.15E-2</v>
      </c>
      <c r="D932" s="103">
        <v>5.8999999999999999E-3</v>
      </c>
      <c r="E932" s="103">
        <v>5.7999999999999996E-3</v>
      </c>
      <c r="F932" s="103">
        <v>2.7000000000000001E-3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1.17E-2</v>
      </c>
      <c r="D933" s="103">
        <v>6.0000000000000001E-3</v>
      </c>
      <c r="E933" s="103">
        <v>5.7999999999999996E-3</v>
      </c>
      <c r="F933" s="103">
        <v>2.8E-3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7.1999999999999998E-3</v>
      </c>
      <c r="D934" s="103">
        <v>6.0000000000000001E-3</v>
      </c>
      <c r="E934" s="103">
        <v>8.0000000000000004E-4</v>
      </c>
      <c r="F934" s="103">
        <v>2.7000000000000001E-3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1.1599999999999999E-2</v>
      </c>
      <c r="D935" s="103">
        <v>6.1999999999999998E-3</v>
      </c>
      <c r="E935" s="103">
        <v>5.4000000000000003E-3</v>
      </c>
      <c r="F935" s="103">
        <v>3.0000000000000001E-3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1.14E-2</v>
      </c>
      <c r="D936" s="103">
        <v>6.1999999999999998E-3</v>
      </c>
      <c r="E936" s="103">
        <v>5.1999999999999998E-3</v>
      </c>
      <c r="F936" s="103">
        <v>3.0000000000000001E-3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1.1599999999999999E-2</v>
      </c>
      <c r="D937" s="103">
        <v>6.1999999999999998E-3</v>
      </c>
      <c r="E937" s="103">
        <v>5.4000000000000003E-3</v>
      </c>
      <c r="F937" s="103">
        <v>3.0999999999999999E-3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1.18E-2</v>
      </c>
      <c r="D938" s="103">
        <v>6.1999999999999998E-3</v>
      </c>
      <c r="E938" s="103">
        <v>5.7000000000000002E-3</v>
      </c>
      <c r="F938" s="103">
        <v>3.0999999999999999E-3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5.4999999999999997E-3</v>
      </c>
      <c r="D944" s="103">
        <v>4.4999999999999997E-3</v>
      </c>
      <c r="E944" s="103">
        <v>1E-3</v>
      </c>
      <c r="F944" s="103">
        <v>1.6000000000000001E-3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5.4999999999999997E-3</v>
      </c>
      <c r="D945" s="103">
        <v>4.4999999999999997E-3</v>
      </c>
      <c r="E945" s="103">
        <v>8.0000000000000004E-4</v>
      </c>
      <c r="F945" s="103">
        <v>1.6000000000000001E-3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6.1000000000000004E-3</v>
      </c>
      <c r="D946" s="103">
        <v>4.7999999999999996E-3</v>
      </c>
      <c r="E946" s="103">
        <v>2.3E-3</v>
      </c>
      <c r="F946" s="103">
        <v>1.6999999999999999E-3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6.0000000000000001E-3</v>
      </c>
      <c r="D947" s="103">
        <v>4.5999999999999999E-3</v>
      </c>
      <c r="E947" s="103">
        <v>1.1999999999999999E-3</v>
      </c>
      <c r="F947" s="103">
        <v>1.6999999999999999E-3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6.0000000000000001E-3</v>
      </c>
      <c r="D948" s="103">
        <v>4.5999999999999999E-3</v>
      </c>
      <c r="E948" s="103">
        <v>1.2999999999999999E-3</v>
      </c>
      <c r="F948" s="103">
        <v>1.6999999999999999E-3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5.4999999999999997E-3</v>
      </c>
      <c r="D949" s="103">
        <v>4.5999999999999999E-3</v>
      </c>
      <c r="E949" s="103">
        <v>5.9999999999999995E-4</v>
      </c>
      <c r="F949" s="103">
        <v>1.6000000000000001E-3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5.8999999999999999E-3</v>
      </c>
      <c r="D950" s="103">
        <v>4.8999999999999998E-3</v>
      </c>
      <c r="E950" s="103">
        <v>1.1000000000000001E-3</v>
      </c>
      <c r="F950" s="103">
        <v>1.6000000000000001E-3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5.8999999999999999E-3</v>
      </c>
      <c r="D951" s="103">
        <v>5.0000000000000001E-3</v>
      </c>
      <c r="E951" s="103">
        <v>5.9999999999999995E-4</v>
      </c>
      <c r="F951" s="103">
        <v>1.9E-3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6.4000000000000003E-3</v>
      </c>
      <c r="D952" s="103">
        <v>4.8999999999999998E-3</v>
      </c>
      <c r="E952" s="103">
        <v>1.2999999999999999E-3</v>
      </c>
      <c r="F952" s="103">
        <v>1.9E-3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6.0000000000000001E-3</v>
      </c>
      <c r="D953" s="103">
        <v>4.8999999999999998E-3</v>
      </c>
      <c r="E953" s="103">
        <v>8.0000000000000004E-4</v>
      </c>
      <c r="F953" s="103">
        <v>2E-3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5.8999999999999999E-3</v>
      </c>
      <c r="D954" s="103">
        <v>5.0000000000000001E-3</v>
      </c>
      <c r="E954" s="103">
        <v>5.0000000000000001E-4</v>
      </c>
      <c r="F954" s="103">
        <v>2.2000000000000001E-3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6.3E-3</v>
      </c>
      <c r="D955" s="103">
        <v>4.8999999999999998E-3</v>
      </c>
      <c r="E955" s="103">
        <v>1.1000000000000001E-3</v>
      </c>
      <c r="F955" s="103">
        <v>2.2000000000000001E-3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6.0000000000000001E-3</v>
      </c>
      <c r="D956" s="103">
        <v>4.8999999999999998E-3</v>
      </c>
      <c r="E956" s="103">
        <v>5.0000000000000001E-4</v>
      </c>
      <c r="F956" s="103">
        <v>2.3999999999999998E-3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0.3962</v>
      </c>
      <c r="D962" s="103">
        <v>0.2034</v>
      </c>
      <c r="E962" s="103">
        <v>0.17499999999999999</v>
      </c>
      <c r="F962" s="103">
        <v>9.6600000000000005E-2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0.36770000000000003</v>
      </c>
      <c r="D963" s="103">
        <v>0.19350000000000001</v>
      </c>
      <c r="E963" s="103">
        <v>0.1527</v>
      </c>
      <c r="F963" s="103">
        <v>9.3399999999999997E-2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0.37819999999999998</v>
      </c>
      <c r="D964" s="103">
        <v>0.1905</v>
      </c>
      <c r="E964" s="103">
        <v>0.16900000000000001</v>
      </c>
      <c r="F964" s="103">
        <v>8.8099999999999998E-2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0.35489999999999999</v>
      </c>
      <c r="D965" s="103">
        <v>0.189</v>
      </c>
      <c r="E965" s="103">
        <v>0.1467</v>
      </c>
      <c r="F965" s="103">
        <v>8.5599999999999996E-2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0.37</v>
      </c>
      <c r="D966" s="103">
        <v>0.1875</v>
      </c>
      <c r="E966" s="103">
        <v>0.16589999999999999</v>
      </c>
      <c r="F966" s="103">
        <v>8.4699999999999998E-2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0.34670000000000001</v>
      </c>
      <c r="D967" s="103">
        <v>0.19040000000000001</v>
      </c>
      <c r="E967" s="103">
        <v>0.13780000000000001</v>
      </c>
      <c r="F967" s="103">
        <v>8.5300000000000001E-2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0.36580000000000001</v>
      </c>
      <c r="D968" s="103">
        <v>0.19089999999999999</v>
      </c>
      <c r="E968" s="103">
        <v>0.1598</v>
      </c>
      <c r="F968" s="103">
        <v>8.5300000000000001E-2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0.34260000000000002</v>
      </c>
      <c r="D969" s="103">
        <v>0.19259999999999999</v>
      </c>
      <c r="E969" s="103">
        <v>0.13159999999999999</v>
      </c>
      <c r="F969" s="103">
        <v>8.5699999999999998E-2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0.29120000000000001</v>
      </c>
      <c r="D970" s="103">
        <v>0.19189999999999999</v>
      </c>
      <c r="E970" s="103">
        <v>7.7799999999999994E-2</v>
      </c>
      <c r="F970" s="103">
        <v>8.4099999999999994E-2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0.3367</v>
      </c>
      <c r="D971" s="103">
        <v>0.19400000000000001</v>
      </c>
      <c r="E971" s="103">
        <v>0.1222</v>
      </c>
      <c r="F971" s="103">
        <v>8.4500000000000006E-2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0.3569</v>
      </c>
      <c r="D972" s="103">
        <v>0.1988</v>
      </c>
      <c r="E972" s="103">
        <v>0.14050000000000001</v>
      </c>
      <c r="F972" s="103">
        <v>8.4500000000000006E-2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0.34200000000000003</v>
      </c>
      <c r="D973" s="103">
        <v>0.1978</v>
      </c>
      <c r="E973" s="103">
        <v>0.12479999999999999</v>
      </c>
      <c r="F973" s="103">
        <v>8.3400000000000002E-2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0.35610000000000003</v>
      </c>
      <c r="D974" s="103">
        <v>0.20169999999999999</v>
      </c>
      <c r="E974" s="103">
        <v>0.13500000000000001</v>
      </c>
      <c r="F974" s="103">
        <v>8.6800000000000002E-2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0.56020000000000003</v>
      </c>
      <c r="D980" s="103">
        <f t="shared" si="34"/>
        <v>0.77410000000000001</v>
      </c>
      <c r="E980" s="103">
        <f t="shared" si="34"/>
        <v>0.8015000000000001</v>
      </c>
      <c r="F980" s="103">
        <f t="shared" si="34"/>
        <v>0.89489999999999992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0.58779999999999999</v>
      </c>
      <c r="D981" s="103">
        <f t="shared" si="34"/>
        <v>0.7834000000000001</v>
      </c>
      <c r="E981" s="103">
        <f t="shared" si="34"/>
        <v>0.82369999999999988</v>
      </c>
      <c r="F981" s="103">
        <f t="shared" si="34"/>
        <v>0.8980999999999999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0.57669999999999999</v>
      </c>
      <c r="D982" s="103">
        <f t="shared" si="34"/>
        <v>0.7853</v>
      </c>
      <c r="E982" s="103">
        <f t="shared" si="34"/>
        <v>0.80789999999999995</v>
      </c>
      <c r="F982" s="103">
        <f t="shared" si="34"/>
        <v>0.90339999999999998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0.60120000000000007</v>
      </c>
      <c r="D983" s="103">
        <f t="shared" si="34"/>
        <v>0.78729999999999989</v>
      </c>
      <c r="E983" s="103">
        <f t="shared" si="34"/>
        <v>0.83219999999999983</v>
      </c>
      <c r="F983" s="103">
        <f t="shared" si="34"/>
        <v>0.90649999999999997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0.58599999999999997</v>
      </c>
      <c r="D984" s="103">
        <f t="shared" si="34"/>
        <v>0.78969999999999985</v>
      </c>
      <c r="E984" s="103">
        <f t="shared" si="34"/>
        <v>0.8116000000000001</v>
      </c>
      <c r="F984" s="103">
        <f t="shared" si="34"/>
        <v>0.9073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0.61140000000000005</v>
      </c>
      <c r="D985" s="103">
        <f t="shared" si="34"/>
        <v>0.78649999999999987</v>
      </c>
      <c r="E985" s="103">
        <f t="shared" si="34"/>
        <v>0.84299999999999986</v>
      </c>
      <c r="F985" s="103">
        <f t="shared" si="34"/>
        <v>0.90610000000000002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0.59279999999999999</v>
      </c>
      <c r="D986" s="103">
        <f t="shared" si="34"/>
        <v>0.78539999999999999</v>
      </c>
      <c r="E986" s="103">
        <f t="shared" si="34"/>
        <v>0.8217000000000001</v>
      </c>
      <c r="F986" s="103">
        <f t="shared" si="34"/>
        <v>0.90569999999999995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0.6137999999999999</v>
      </c>
      <c r="D987" s="103">
        <f t="shared" si="34"/>
        <v>0.78290000000000004</v>
      </c>
      <c r="E987" s="103">
        <f t="shared" si="34"/>
        <v>0.8488</v>
      </c>
      <c r="F987" s="103">
        <f t="shared" si="34"/>
        <v>0.90469999999999995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0.67799999999999994</v>
      </c>
      <c r="D988" s="103">
        <f t="shared" si="34"/>
        <v>0.78370000000000006</v>
      </c>
      <c r="E988" s="103">
        <f t="shared" si="34"/>
        <v>0.91710000000000003</v>
      </c>
      <c r="F988" s="103">
        <f t="shared" si="34"/>
        <v>0.90600000000000003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0.62080000000000002</v>
      </c>
      <c r="D989" s="103">
        <f t="shared" si="34"/>
        <v>0.78130000000000011</v>
      </c>
      <c r="E989" s="103">
        <f t="shared" si="34"/>
        <v>0.86</v>
      </c>
      <c r="F989" s="103">
        <f t="shared" si="34"/>
        <v>0.90539999999999998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0.59850000000000003</v>
      </c>
      <c r="D990" s="103">
        <f t="shared" si="34"/>
        <v>0.77650000000000008</v>
      </c>
      <c r="E990" s="103">
        <f t="shared" si="34"/>
        <v>0.83940000000000015</v>
      </c>
      <c r="F990" s="103">
        <f t="shared" si="34"/>
        <v>0.90470000000000006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0.61609999999999987</v>
      </c>
      <c r="D991" s="103">
        <f t="shared" si="34"/>
        <v>0.77710000000000001</v>
      </c>
      <c r="E991" s="103">
        <f t="shared" si="34"/>
        <v>0.85840000000000005</v>
      </c>
      <c r="F991" s="103">
        <f t="shared" si="34"/>
        <v>0.90580000000000005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0.59919999999999995</v>
      </c>
      <c r="D992" s="103">
        <f t="shared" si="34"/>
        <v>0.7722</v>
      </c>
      <c r="E992" s="103">
        <f t="shared" si="34"/>
        <v>0.84499999999999997</v>
      </c>
      <c r="F992" s="103">
        <f t="shared" si="34"/>
        <v>0.90210000000000012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2022-12-22T20:20:51Z</dcterms:modified>
</cp:coreProperties>
</file>