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29" i="1" s="1"/>
  <c r="C113" i="1"/>
  <c r="C115" i="1"/>
  <c r="D57" i="1"/>
  <c r="C57" i="1" s="1"/>
  <c r="D56" i="1"/>
  <c r="C56" i="1" s="1"/>
  <c r="D55" i="1"/>
  <c r="C55" i="1" s="1"/>
  <c r="D54" i="1"/>
  <c r="C54" i="1" s="1"/>
  <c r="B18" i="1"/>
  <c r="I95" i="1"/>
  <c r="I103" i="1"/>
  <c r="I104" i="1"/>
  <c r="C117" i="1"/>
  <c r="I97" i="1"/>
  <c r="I109" i="1"/>
  <c r="I106" i="1"/>
  <c r="I136" i="1"/>
  <c r="I138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B772" i="1"/>
  <c r="C112" i="1"/>
  <c r="C118" i="1"/>
  <c r="C114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G393" i="1"/>
  <c r="G400" i="1"/>
  <c r="G401" i="1"/>
  <c r="G395" i="1"/>
  <c r="G389" i="1"/>
  <c r="G397" i="1"/>
  <c r="G391" i="1"/>
  <c r="G392" i="1"/>
  <c r="G396" i="1"/>
  <c r="G402" i="1"/>
  <c r="G390" i="1"/>
  <c r="G394" i="1"/>
  <c r="E391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I398" i="1"/>
  <c r="H29" i="1"/>
  <c r="C778" i="1"/>
  <c r="B777" i="1"/>
  <c r="D438" i="1"/>
  <c r="C776" i="1"/>
  <c r="D431" i="1"/>
  <c r="D434" i="1"/>
  <c r="I146" i="1"/>
  <c r="B774" i="1"/>
  <c r="B776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C137" i="1"/>
  <c r="D405" i="1"/>
  <c r="I396" i="1" l="1"/>
  <c r="I391" i="1"/>
  <c r="I399" i="1"/>
  <c r="I394" i="1"/>
  <c r="I402" i="1"/>
  <c r="I390" i="1"/>
  <c r="I400" i="1"/>
  <c r="I392" i="1"/>
  <c r="I389" i="1"/>
  <c r="I395" i="1"/>
  <c r="I393" i="1"/>
  <c r="I401" i="1"/>
  <c r="I403" i="1"/>
  <c r="G403" i="1"/>
  <c r="E395" i="1"/>
  <c r="E401" i="1"/>
  <c r="E403" i="1"/>
  <c r="C388" i="1"/>
  <c r="C387" i="1"/>
  <c r="C384" i="1"/>
  <c r="C402" i="1"/>
  <c r="C386" i="1"/>
  <c r="C385" i="1"/>
  <c r="H259" i="1"/>
  <c r="I135" i="1"/>
  <c r="C135" i="1"/>
  <c r="H16" i="1"/>
  <c r="H22" i="1"/>
  <c r="H19" i="1"/>
  <c r="H18" i="1"/>
  <c r="H20" i="1"/>
  <c r="H21" i="1"/>
  <c r="H17" i="1"/>
  <c r="I101" i="1"/>
  <c r="C102" i="1"/>
  <c r="I98" i="1"/>
  <c r="I100" i="1"/>
  <c r="C100" i="1"/>
  <c r="I96" i="1"/>
  <c r="I105" i="1"/>
  <c r="I108" i="1"/>
  <c r="I99" i="1"/>
  <c r="C403" i="1" l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<sst xmlns="http://schemas.openxmlformats.org/spreadsheetml/2006/main" count="692" uniqueCount="532">
  <si>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</si>
  <si>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</si>
  <si>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</si>
  <si>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</si>
  <si>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</si>
  <si>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</si>
  <si>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</si>
  <si>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</si>
  <si>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</si>
  <si>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</si>
  <si>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</si>
  <si>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</si>
  <si>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</si>
  <si>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</si>
  <si>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</si>
  <si>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</si>
  <si>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</si>
  <si>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</si>
  <si>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</si>
  <si>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</si>
  <si>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</si>
  <si>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</si>
  <si>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</si>
  <si>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</si>
  <si>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</si>
  <si>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</si>
  <si>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</si>
  <si>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</si>
  <si>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</si>
  <si>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</si>
  <si>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</si>
  <si>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</si>
  <si>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</si>
  <si>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</si>
  <si>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</si>
  <si>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</si>
  <si>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</si>
  <si>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</si>
  <si>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</si>
  <si>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</si>
  <si>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</si>
  <si>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</si>
  <si>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</si>
  <si>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</si>
  <si>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</si>
  <si>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</si>
  <si>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</si>
  <si>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</si>
  <si>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</si>
  <si>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</si>
  <si>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</si>
  <si>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</si>
  <si>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</si>
  <si>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</si>
  <si>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</si>
  <si>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</si>
  <si>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</si>
  <si>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</si>
  <si>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</si>
  <si>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</si>
  <si>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</si>
  <si>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</si>
  <si>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</si>
  <si>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</si>
  <si>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</si>
  <si>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</si>
  <si>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</si>
  <si>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</si>
  <si>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</si>
  <si>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</si>
  <si>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</si>
  <si>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</si>
  <si>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</si>
  <si>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</si>
  <si>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</si>
  <si>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</si>
  <si>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</si>
  <si>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</si>
  <si>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</si>
  <si>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</si>
  <si>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</si>
  <si>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</si>
  <si>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</si>
  <si>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</si>
  <si>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</si>
  <si>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</si>
  <si>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</si>
  <si>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</si>
  <si>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</si>
  <si>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</si>
  <si>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</si>
  <si>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</si>
  <si>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</si>
  <si>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</si>
  <si>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</si>
  <si>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</si>
  <si>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</si>
  <si>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</si>
  <si>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</si>
  <si>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</si>
  <si>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</si>
  <si>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</si>
  <si>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</si>
  <si>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</si>
  <si>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</si>
  <si>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</si>
  <si>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</si>
  <si>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</si>
  <si>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</si>
  <si>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</si>
  <si>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</si>
  <si>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</si>
  <si>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</si>
  <si>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</si>
  <si>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</si>
  <si>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</si>
  <si>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</si>
  <si>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</si>
  <si>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</si>
  <si>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</si>
  <si>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</si>
  <si>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</si>
  <si>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</si>
  <si>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</si>
  <si>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</si>
  <si>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</si>
  <si>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</si>
  <si>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</si>
  <si>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</si>
  <si>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</si>
  <si>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</si>
  <si>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</si>
  <si>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</si>
  <si>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</si>
  <si>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</si>
  <si>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</si>
  <si>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</si>
  <si>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</si>
  <si>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</si>
  <si>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</si>
  <si>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</si>
  <si>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</si>
  <si>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</si>
  <si>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</si>
  <si>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</si>
  <si>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</si>
  <si>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</si>
  <si>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</si>
  <si>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</si>
  <si>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</si>
  <si>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</si>
  <si>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</si>
  <si>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</si>
  <si>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</si>
  <si>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</si>
  <si>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</si>
  <si>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</si>
  <si>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</si>
  <si>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</si>
  <si>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</si>
  <si>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</si>
  <si>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</si>
  <si>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</si>
  <si>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</si>
  <si>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</si>
  <si>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</si>
  <si>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</si>
  <si>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</si>
  <si>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</si>
  <si>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</si>
  <si>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</si>
  <si>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</si>
  <si>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</si>
  <si>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</si>
  <si>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</si>
  <si>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</si>
  <si>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</si>
  <si>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</si>
  <si>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</si>
  <si>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</si>
  <si>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</si>
  <si>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</si>
  <si>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</si>
  <si>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</si>
  <si>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</si>
  <si>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</si>
  <si>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</si>
  <si>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</si>
  <si>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</si>
  <si>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</si>
  <si>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</si>
  <si>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</si>
  <si>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</si>
  <si>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</si>
  <si>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</si>
  <si>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</si>
  <si>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</si>
  <si>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</si>
  <si>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</si>
  <si>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</si>
  <si>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</si>
  <si>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</si>
  <si>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</si>
  <si>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</si>
  <si>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</si>
  <si>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</si>
  <si>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</si>
  <si>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</si>
  <si>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</si>
  <si>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</si>
  <si>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</si>
  <si>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</si>
  <si>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</si>
  <si>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</si>
  <si>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</si>
  <si>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</si>
  <si>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</si>
  <si>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</si>
  <si>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</si>
  <si>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</si>
  <si>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</si>
  <si>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</si>
  <si>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</si>
  <si>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</si>
  <si>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</si>
  <si>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</si>
  <si>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</si>
  <si>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</si>
  <si>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</si>
  <si>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</si>
  <si>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</si>
  <si>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</si>
  <si>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</si>
  <si>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</si>
  <si>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</si>
  <si>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</si>
  <si>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</si>
  <si>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</si>
  <si>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</si>
  <si>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</si>
  <si>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</si>
  <si>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</si>
  <si>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</si>
  <si>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</si>
  <si>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</si>
  <si>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</si>
  <si>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</si>
  <si>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</si>
  <si>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</si>
  <si>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</si>
  <si>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</si>
  <si>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</si>
  <si>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</si>
  <si>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</si>
  <si>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</si>
  <si>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</si>
  <si>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</si>
  <si>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</si>
  <si>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</si>
  <si>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</si>
  <si>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</si>
  <si>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</si>
  <si>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</si>
  <si>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</si>
  <si>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</si>
  <si>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</si>
  <si>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</si>
  <si>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</si>
  <si>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</si>
  <si>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</si>
  <si>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</si>
  <si>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</si>
  <si>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</si>
  <si>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</si>
  <si>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</si>
  <si>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</si>
  <si>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</si>
  <si>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</si>
  <si>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</si>
  <si>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</si>
  <si>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</si>
  <si>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</si>
  <si>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</si>
  <si>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</si>
  <si>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</si>
  <si>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</si>
  <si>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</si>
  <si>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</si>
  <si>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</si>
  <si>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</si>
  <si>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</si>
  <si>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</si>
  <si>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</si>
  <si>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</si>
  <si>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</si>
  <si>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</si>
  <si>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</si>
  <si>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</si>
  <si>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</si>
  <si>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</si>
  <si>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</si>
  <si>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</si>
  <si>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</si>
  <si>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</si>
  <si>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</si>
  <si>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</si>
  <si>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</si>
  <si>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</si>
  <si>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</si>
  <si>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</si>
  <si>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</si>
  <si>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</si>
  <si>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</si>
  <si>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</si>
  <si>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</si>
  <si>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</si>
  <si>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</si>
  <si>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</si>
  <si>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</si>
  <si>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</si>
  <si>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</si>
  <si>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</si>
  <si>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</si>
  <si>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</si>
  <si>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</si>
  <si>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</si>
  <si>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</si>
  <si>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</si>
  <si>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</si>
  <si>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</si>
  <si>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</si>
  <si>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</si>
  <si>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</si>
  <si>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</si>
  <si>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</si>
  <si>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</si>
  <si>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</si>
  <si>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</si>
  <si>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</si>
  <si>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</si>
  <si>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</si>
  <si>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</si>
  <si>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</si>
  <si>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</si>
  <si>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</si>
  <si>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</si>
  <si>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</si>
  <si>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</si>
  <si>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</si>
  <si>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</si>
  <si>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</si>
  <si>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</si>
  <si>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</si>
  <si>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</si>
  <si>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</si>
  <si>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</si>
  <si>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</si>
  <si>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</si>
  <si>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</si>
  <si>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</si>
  <si>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</si>
  <si>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</si>
  <si>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</si>
  <si>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</si>
  <si>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</si>
  <si>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</si>
  <si>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</si>
  <si>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</si>
  <si>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</si>
  <si>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</si>
  <si>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</si>
  <si>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</si>
  <si>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</si>
  <si>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</si>
  <si>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</si>
  <si>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</si>
  <si>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</si>
  <si>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</si>
  <si>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</si>
  <si>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</si>
  <si>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</si>
  <si>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</si>
  <si>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</si>
  <si>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</si>
  <si>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</si>
  <si>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</si>
  <si>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</si>
  <si>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</si>
  <si>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</si>
  <si>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</si>
  <si>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</si>
  <si>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</si>
  <si>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</si>
  <si>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</si>
  <si>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</si>
  <si>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</si>
  <si>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</si>
  <si>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</si>
  <si>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</si>
  <si>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</si>
  <si>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</si>
  <si>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</si>
  <si>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</si>
  <si>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</si>
  <si>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</si>
  <si>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</si>
  <si>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</si>
  <si>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</si>
  <si>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</si>
  <si>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</si>
  <si>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</si>
  <si>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</si>
  <si>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</si>
  <si>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</si>
  <si>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</si>
  <si>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</si>
  <si>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</si>
  <si>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</si>
  <si>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</si>
  <si>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</si>
  <si>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</si>
  <si>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</si>
  <si>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</si>
  <si>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</si>
  <si>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</si>
  <si>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</si>
  <si>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</si>
  <si>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</si>
  <si>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</si>
  <si>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</si>
  <si>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</si>
  <si>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</si>
  <si>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</si>
  <si>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</si>
  <si>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</si>
  <si>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</si>
  <si>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</si>
  <si>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</si>
  <si>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</si>
  <si>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</si>
  <si>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</si>
  <si>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</si>
  <si>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</si>
  <si>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</si>
  <si>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</si>
  <si>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</si>
  <si>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</si>
  <si>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</si>
  <si>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</si>
  <si>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</si>
  <si>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</si>
  <si>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</si>
  <si>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</si>
  <si>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</si>
  <si>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</si>
  <si>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</si>
  <si>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</si>
  <si>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</si>
  <si>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</si>
  <si>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</si>
  <si>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</si>
  <si>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</si>
  <si>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</si>
  <si>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</si>
  <si>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</si>
  <si>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</si>
  <si>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</si>
  <si>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</si>
  <si>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</si>
  <si>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</si>
  <si>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</si>
  <si>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</si>
  <si>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</si>
  <si>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</si>
  <si>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</si>
  <si>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</si>
  <si>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</si>
  <si>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</si>
  <si>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</si>
  <si>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</si>
  <si>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</si>
  <si>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</si>
  <si>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</si>
  <si>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</si>
  <si>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</si>
  <si>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</si>
  <si>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</si>
  <si>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</si>
  <si>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</si>
  <si>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</si>
  <si>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</si>
  <si>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</si>
  <si>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</si>
  <si>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</si>
  <si>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</si>
  <si>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</si>
  <si>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</si>
  <si>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01:05 PM</t>
  </si>
  <si>
    <t>Entidad: Ciudad de México (CDMX)</t>
  </si>
  <si>
    <t>Jefe de Gobierno:</t>
  </si>
  <si>
    <t>Dra. Claudia Sheinbaum Pardo</t>
  </si>
  <si>
    <t>05/12/2018 al 04/10/2024</t>
  </si>
  <si>
    <t>Medio</t>
  </si>
  <si>
    <t>Muy bajo</t>
  </si>
  <si>
    <t>Salarios estimados por división de sector económico (datos municipales)</t>
  </si>
  <si>
    <t>Estimación al mes de: Nov - 2022</t>
  </si>
  <si>
    <t>Empleos registrados en el IMSS (datos municipales)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</si>
  <si>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</si>
  <si>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</si>
  <si>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</si>
  <si>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</si>
  <si>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</si>
  <si>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</si>
  <si>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</si>
  <si>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</si>
  <si>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</si>
  <si>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</si>
  <si>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</si>
  <si>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</si>
  <si>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</si>
  <si>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1,000 y más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</si>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</sst>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-3.1870386687507336E-2</c:v>
                </c:pt>
                <c:pt idx="1">
                  <c:v>-5.3275034554536173E-2</c:v>
                </c:pt>
                <c:pt idx="2">
                  <c:v>-1.947874839087127E-2</c:v>
                </c:pt>
                <c:pt idx="3">
                  <c:v>-5.2349913992784568E-2</c:v>
                </c:pt>
                <c:pt idx="4">
                  <c:v>-0.10054150716104641</c:v>
                </c:pt>
                <c:pt idx="5">
                  <c:v>-8.553671157691671E-2</c:v>
                </c:pt>
                <c:pt idx="6">
                  <c:v>-8.2595257032310562E-2</c:v>
                </c:pt>
                <c:pt idx="7">
                  <c:v>-9.6490730074217407E-2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3.1690073168626251E-2</c:v>
                </c:pt>
                <c:pt idx="1">
                  <c:v>5.9954189478511749E-2</c:v>
                </c:pt>
                <c:pt idx="2">
                  <c:v>2.0704502582993934E-2</c:v>
                </c:pt>
                <c:pt idx="3">
                  <c:v>5.3146159827547841E-2</c:v>
                </c:pt>
                <c:pt idx="4">
                  <c:v>9.5836913032556759E-2</c:v>
                </c:pt>
                <c:pt idx="5">
                  <c:v>7.8343835327429015E-2</c:v>
                </c:pt>
                <c:pt idx="6">
                  <c:v>6.8971865202812718E-2</c:v>
                </c:pt>
                <c:pt idx="7">
                  <c:v>6.9214171909331296E-2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87953664"/>
        <c:axId val="379515968"/>
      </c:barChart>
      <c:catAx>
        <c:axId val="38795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9515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51596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953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1.0800000000000001E-2</c:v>
                </c:pt>
                <c:pt idx="1">
                  <c:v>1.0800000000000001E-2</c:v>
                </c:pt>
                <c:pt idx="2">
                  <c:v>9.9000000000000008E-3</c:v>
                </c:pt>
                <c:pt idx="3">
                  <c:v>0.01</c:v>
                </c:pt>
                <c:pt idx="4">
                  <c:v>9.9000000000000008E-3</c:v>
                </c:pt>
                <c:pt idx="5">
                  <c:v>1.0500000000000001E-2</c:v>
                </c:pt>
                <c:pt idx="6">
                  <c:v>1.04E-2</c:v>
                </c:pt>
                <c:pt idx="7">
                  <c:v>1.0699999999999999E-2</c:v>
                </c:pt>
                <c:pt idx="8">
                  <c:v>1.11E-2</c:v>
                </c:pt>
                <c:pt idx="9">
                  <c:v>1.09E-2</c:v>
                </c:pt>
                <c:pt idx="10">
                  <c:v>1.1900000000000001E-2</c:v>
                </c:pt>
                <c:pt idx="11">
                  <c:v>1.18E-2</c:v>
                </c:pt>
                <c:pt idx="12">
                  <c:v>1.5900000000000001E-2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4.7000000000000002E-3</c:v>
                </c:pt>
                <c:pt idx="1">
                  <c:v>4.7000000000000002E-3</c:v>
                </c:pt>
                <c:pt idx="2">
                  <c:v>4.7000000000000002E-3</c:v>
                </c:pt>
                <c:pt idx="3">
                  <c:v>4.8999999999999998E-3</c:v>
                </c:pt>
                <c:pt idx="4">
                  <c:v>4.8999999999999998E-3</c:v>
                </c:pt>
                <c:pt idx="5">
                  <c:v>5.1000000000000004E-3</c:v>
                </c:pt>
                <c:pt idx="6">
                  <c:v>5.3E-3</c:v>
                </c:pt>
                <c:pt idx="7">
                  <c:v>5.1999999999999998E-3</c:v>
                </c:pt>
                <c:pt idx="8">
                  <c:v>5.7999999999999996E-3</c:v>
                </c:pt>
                <c:pt idx="9">
                  <c:v>5.7000000000000002E-3</c:v>
                </c:pt>
                <c:pt idx="10">
                  <c:v>5.7999999999999996E-3</c:v>
                </c:pt>
                <c:pt idx="11">
                  <c:v>5.5999999999999999E-3</c:v>
                </c:pt>
                <c:pt idx="12">
                  <c:v>8.6999999999999994E-3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8.5000000000000006E-3</c:v>
                </c:pt>
                <c:pt idx="1">
                  <c:v>6.1999999999999998E-3</c:v>
                </c:pt>
                <c:pt idx="2">
                  <c:v>4.3E-3</c:v>
                </c:pt>
                <c:pt idx="3">
                  <c:v>4.7000000000000002E-3</c:v>
                </c:pt>
                <c:pt idx="4">
                  <c:v>4.4999999999999997E-3</c:v>
                </c:pt>
                <c:pt idx="5">
                  <c:v>4.8999999999999998E-3</c:v>
                </c:pt>
                <c:pt idx="6">
                  <c:v>4.5999999999999999E-3</c:v>
                </c:pt>
                <c:pt idx="7">
                  <c:v>5.0000000000000001E-3</c:v>
                </c:pt>
                <c:pt idx="8">
                  <c:v>4.8999999999999998E-3</c:v>
                </c:pt>
                <c:pt idx="9">
                  <c:v>5.1000000000000004E-3</c:v>
                </c:pt>
                <c:pt idx="10">
                  <c:v>5.5999999999999999E-3</c:v>
                </c:pt>
                <c:pt idx="11">
                  <c:v>5.5999999999999999E-3</c:v>
                </c:pt>
                <c:pt idx="12">
                  <c:v>1.12E-2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3.5000000000000001E-3</c:v>
                </c:pt>
                <c:pt idx="2">
                  <c:v>3.5000000000000001E-3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3.3999999999999998E-3</c:v>
                </c:pt>
                <c:pt idx="6">
                  <c:v>3.5999999999999999E-3</c:v>
                </c:pt>
                <c:pt idx="7">
                  <c:v>3.8E-3</c:v>
                </c:pt>
                <c:pt idx="8">
                  <c:v>4.0000000000000001E-3</c:v>
                </c:pt>
                <c:pt idx="9">
                  <c:v>3.3999999999999998E-3</c:v>
                </c:pt>
                <c:pt idx="10">
                  <c:v>4.1999999999999997E-3</c:v>
                </c:pt>
                <c:pt idx="11">
                  <c:v>4.5999999999999999E-3</c:v>
                </c:pt>
                <c:pt idx="12">
                  <c:v>4.4999999999999997E-3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77696"/>
        <c:axId val="380591424"/>
      </c:lineChart>
      <c:catAx>
        <c:axId val="3812776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0591424"/>
        <c:crosses val="autoZero"/>
        <c:auto val="1"/>
        <c:lblAlgn val="ctr"/>
        <c:lblOffset val="100"/>
        <c:noMultiLvlLbl val="0"/>
      </c:catAx>
      <c:valAx>
        <c:axId val="380591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277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7.1999999999999998E-3</c:v>
                </c:pt>
                <c:pt idx="1">
                  <c:v>7.6E-3</c:v>
                </c:pt>
                <c:pt idx="2">
                  <c:v>7.1000000000000004E-3</c:v>
                </c:pt>
                <c:pt idx="3">
                  <c:v>7.1999999999999998E-3</c:v>
                </c:pt>
                <c:pt idx="4">
                  <c:v>6.7999999999999996E-3</c:v>
                </c:pt>
                <c:pt idx="5">
                  <c:v>6.7999999999999996E-3</c:v>
                </c:pt>
                <c:pt idx="6">
                  <c:v>7.4999999999999997E-3</c:v>
                </c:pt>
                <c:pt idx="7">
                  <c:v>7.9000000000000008E-3</c:v>
                </c:pt>
                <c:pt idx="8">
                  <c:v>7.7000000000000002E-3</c:v>
                </c:pt>
                <c:pt idx="9">
                  <c:v>7.7999999999999996E-3</c:v>
                </c:pt>
                <c:pt idx="10">
                  <c:v>7.9000000000000008E-3</c:v>
                </c:pt>
                <c:pt idx="11">
                  <c:v>7.9000000000000008E-3</c:v>
                </c:pt>
                <c:pt idx="12">
                  <c:v>7.9000000000000008E-3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3.8E-3</c:v>
                </c:pt>
                <c:pt idx="2">
                  <c:v>3.5999999999999999E-3</c:v>
                </c:pt>
                <c:pt idx="3">
                  <c:v>3.7000000000000002E-3</c:v>
                </c:pt>
                <c:pt idx="4">
                  <c:v>3.5000000000000001E-3</c:v>
                </c:pt>
                <c:pt idx="5">
                  <c:v>3.5000000000000001E-3</c:v>
                </c:pt>
                <c:pt idx="6">
                  <c:v>3.7000000000000002E-3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4.1999999999999997E-3</c:v>
                </c:pt>
                <c:pt idx="10">
                  <c:v>4.0000000000000001E-3</c:v>
                </c:pt>
                <c:pt idx="11">
                  <c:v>4.1999999999999997E-3</c:v>
                </c:pt>
                <c:pt idx="12">
                  <c:v>4.1000000000000003E-3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3.3999999999999998E-3</c:v>
                </c:pt>
                <c:pt idx="1">
                  <c:v>6.1000000000000004E-3</c:v>
                </c:pt>
                <c:pt idx="2">
                  <c:v>3.0999999999999999E-3</c:v>
                </c:pt>
                <c:pt idx="3">
                  <c:v>3.3E-3</c:v>
                </c:pt>
                <c:pt idx="4">
                  <c:v>3.0000000000000001E-3</c:v>
                </c:pt>
                <c:pt idx="5">
                  <c:v>3.0999999999999999E-3</c:v>
                </c:pt>
                <c:pt idx="6">
                  <c:v>3.7000000000000002E-3</c:v>
                </c:pt>
                <c:pt idx="7">
                  <c:v>3.8E-3</c:v>
                </c:pt>
                <c:pt idx="8">
                  <c:v>3.7000000000000002E-3</c:v>
                </c:pt>
                <c:pt idx="9">
                  <c:v>3.3E-3</c:v>
                </c:pt>
                <c:pt idx="10">
                  <c:v>3.5999999999999999E-3</c:v>
                </c:pt>
                <c:pt idx="11">
                  <c:v>3.5000000000000001E-3</c:v>
                </c:pt>
                <c:pt idx="12">
                  <c:v>3.3999999999999998E-3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3.0999999999999999E-3</c:v>
                </c:pt>
                <c:pt idx="2">
                  <c:v>3.0999999999999999E-3</c:v>
                </c:pt>
                <c:pt idx="3">
                  <c:v>3.0999999999999999E-3</c:v>
                </c:pt>
                <c:pt idx="4">
                  <c:v>2.8999999999999998E-3</c:v>
                </c:pt>
                <c:pt idx="5">
                  <c:v>2.8999999999999998E-3</c:v>
                </c:pt>
                <c:pt idx="6">
                  <c:v>3.2000000000000002E-3</c:v>
                </c:pt>
                <c:pt idx="7">
                  <c:v>3.7000000000000002E-3</c:v>
                </c:pt>
                <c:pt idx="8">
                  <c:v>3.3999999999999998E-3</c:v>
                </c:pt>
                <c:pt idx="9">
                  <c:v>3.5999999999999999E-3</c:v>
                </c:pt>
                <c:pt idx="10">
                  <c:v>3.8E-3</c:v>
                </c:pt>
                <c:pt idx="11">
                  <c:v>3.8E-3</c:v>
                </c:pt>
                <c:pt idx="12">
                  <c:v>4.1999999999999997E-3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79744"/>
        <c:axId val="386303680"/>
      </c:lineChart>
      <c:catAx>
        <c:axId val="381279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303680"/>
        <c:crosses val="autoZero"/>
        <c:auto val="1"/>
        <c:lblAlgn val="ctr"/>
        <c:lblOffset val="100"/>
        <c:noMultiLvlLbl val="0"/>
      </c:catAx>
      <c:valAx>
        <c:axId val="386303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2797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4.3E-3</c:v>
                </c:pt>
                <c:pt idx="1">
                  <c:v>4.4000000000000003E-3</c:v>
                </c:pt>
                <c:pt idx="2">
                  <c:v>5.0000000000000001E-3</c:v>
                </c:pt>
                <c:pt idx="3">
                  <c:v>4.5999999999999999E-3</c:v>
                </c:pt>
                <c:pt idx="4">
                  <c:v>4.4000000000000003E-3</c:v>
                </c:pt>
                <c:pt idx="5">
                  <c:v>4.3E-3</c:v>
                </c:pt>
                <c:pt idx="6">
                  <c:v>4.0000000000000001E-3</c:v>
                </c:pt>
                <c:pt idx="7">
                  <c:v>4.4999999999999997E-3</c:v>
                </c:pt>
                <c:pt idx="8">
                  <c:v>5.0000000000000001E-3</c:v>
                </c:pt>
                <c:pt idx="9">
                  <c:v>4.7999999999999996E-3</c:v>
                </c:pt>
                <c:pt idx="10">
                  <c:v>5.3E-3</c:v>
                </c:pt>
                <c:pt idx="11">
                  <c:v>4.8999999999999998E-3</c:v>
                </c:pt>
                <c:pt idx="12">
                  <c:v>5.0000000000000001E-3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2.8E-3</c:v>
                </c:pt>
                <c:pt idx="1">
                  <c:v>2.8999999999999998E-3</c:v>
                </c:pt>
                <c:pt idx="2">
                  <c:v>3.0999999999999999E-3</c:v>
                </c:pt>
                <c:pt idx="3">
                  <c:v>2.8999999999999998E-3</c:v>
                </c:pt>
                <c:pt idx="4">
                  <c:v>2.8E-3</c:v>
                </c:pt>
                <c:pt idx="5">
                  <c:v>2.8E-3</c:v>
                </c:pt>
                <c:pt idx="6">
                  <c:v>2.7000000000000001E-3</c:v>
                </c:pt>
                <c:pt idx="7">
                  <c:v>3.0999999999999999E-3</c:v>
                </c:pt>
                <c:pt idx="8">
                  <c:v>3.5000000000000001E-3</c:v>
                </c:pt>
                <c:pt idx="9">
                  <c:v>3.3E-3</c:v>
                </c:pt>
                <c:pt idx="10">
                  <c:v>4.0000000000000001E-3</c:v>
                </c:pt>
                <c:pt idx="11">
                  <c:v>3.3999999999999998E-3</c:v>
                </c:pt>
                <c:pt idx="12">
                  <c:v>3.5000000000000001E-3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1.1000000000000001E-3</c:v>
                </c:pt>
                <c:pt idx="1">
                  <c:v>1.1000000000000001E-3</c:v>
                </c:pt>
                <c:pt idx="2">
                  <c:v>5.1000000000000004E-3</c:v>
                </c:pt>
                <c:pt idx="3">
                  <c:v>1.1999999999999999E-3</c:v>
                </c:pt>
                <c:pt idx="4">
                  <c:v>1E-3</c:v>
                </c:pt>
                <c:pt idx="5">
                  <c:v>1E-3</c:v>
                </c:pt>
                <c:pt idx="6">
                  <c:v>8.0000000000000004E-4</c:v>
                </c:pt>
                <c:pt idx="7">
                  <c:v>8.9999999999999998E-4</c:v>
                </c:pt>
                <c:pt idx="8">
                  <c:v>8.9999999999999998E-4</c:v>
                </c:pt>
                <c:pt idx="9">
                  <c:v>1E-3</c:v>
                </c:pt>
                <c:pt idx="10">
                  <c:v>1E-3</c:v>
                </c:pt>
                <c:pt idx="11">
                  <c:v>8.9999999999999998E-4</c:v>
                </c:pt>
                <c:pt idx="12">
                  <c:v>8.0000000000000004E-4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2.3E-3</c:v>
                </c:pt>
                <c:pt idx="2">
                  <c:v>2.0999999999999999E-3</c:v>
                </c:pt>
                <c:pt idx="3">
                  <c:v>2.3999999999999998E-3</c:v>
                </c:pt>
                <c:pt idx="4">
                  <c:v>2.5000000000000001E-3</c:v>
                </c:pt>
                <c:pt idx="5">
                  <c:v>2.3999999999999998E-3</c:v>
                </c:pt>
                <c:pt idx="6">
                  <c:v>2.3E-3</c:v>
                </c:pt>
                <c:pt idx="7">
                  <c:v>2.5999999999999999E-3</c:v>
                </c:pt>
                <c:pt idx="8">
                  <c:v>3.0000000000000001E-3</c:v>
                </c:pt>
                <c:pt idx="9">
                  <c:v>2.8E-3</c:v>
                </c:pt>
                <c:pt idx="10">
                  <c:v>3.0000000000000001E-3</c:v>
                </c:pt>
                <c:pt idx="11">
                  <c:v>3.2000000000000002E-3</c:v>
                </c:pt>
                <c:pt idx="12">
                  <c:v>3.2000000000000002E-3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76160"/>
        <c:axId val="386305984"/>
      </c:lineChart>
      <c:catAx>
        <c:axId val="3812761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305984"/>
        <c:crosses val="autoZero"/>
        <c:auto val="1"/>
        <c:lblAlgn val="ctr"/>
        <c:lblOffset val="100"/>
        <c:noMultiLvlLbl val="0"/>
      </c:catAx>
      <c:valAx>
        <c:axId val="386305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276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0.36320000000000002</c:v>
                </c:pt>
                <c:pt idx="1">
                  <c:v>0.36559999999999998</c:v>
                </c:pt>
                <c:pt idx="2">
                  <c:v>0.34820000000000001</c:v>
                </c:pt>
                <c:pt idx="3">
                  <c:v>0.35189999999999999</c:v>
                </c:pt>
                <c:pt idx="4">
                  <c:v>0.34339999999999998</c:v>
                </c:pt>
                <c:pt idx="5">
                  <c:v>0.3488</c:v>
                </c:pt>
                <c:pt idx="6">
                  <c:v>0.34</c:v>
                </c:pt>
                <c:pt idx="7">
                  <c:v>0.34420000000000001</c:v>
                </c:pt>
                <c:pt idx="8">
                  <c:v>0.33589999999999998</c:v>
                </c:pt>
                <c:pt idx="9">
                  <c:v>0.32940000000000003</c:v>
                </c:pt>
                <c:pt idx="10">
                  <c:v>0.33329999999999999</c:v>
                </c:pt>
                <c:pt idx="11">
                  <c:v>0.33600000000000002</c:v>
                </c:pt>
                <c:pt idx="12">
                  <c:v>0.33289999999999997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0.18820000000000001</c:v>
                </c:pt>
                <c:pt idx="1">
                  <c:v>0.18179999999999999</c:v>
                </c:pt>
                <c:pt idx="2">
                  <c:v>0.1782</c:v>
                </c:pt>
                <c:pt idx="3">
                  <c:v>0.17549999999999999</c:v>
                </c:pt>
                <c:pt idx="4">
                  <c:v>0.1759</c:v>
                </c:pt>
                <c:pt idx="5">
                  <c:v>0.17599999999999999</c:v>
                </c:pt>
                <c:pt idx="6">
                  <c:v>0.1726</c:v>
                </c:pt>
                <c:pt idx="7">
                  <c:v>0.17380000000000001</c:v>
                </c:pt>
                <c:pt idx="8">
                  <c:v>0.1741</c:v>
                </c:pt>
                <c:pt idx="9">
                  <c:v>0.1754</c:v>
                </c:pt>
                <c:pt idx="10">
                  <c:v>0.1757</c:v>
                </c:pt>
                <c:pt idx="11">
                  <c:v>0.1774</c:v>
                </c:pt>
                <c:pt idx="12">
                  <c:v>0.17979999999999999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0.11899999999999999</c:v>
                </c:pt>
                <c:pt idx="1">
                  <c:v>0.12529999999999999</c:v>
                </c:pt>
                <c:pt idx="2">
                  <c:v>0.1104</c:v>
                </c:pt>
                <c:pt idx="3">
                  <c:v>0.12280000000000001</c:v>
                </c:pt>
                <c:pt idx="4">
                  <c:v>0.113</c:v>
                </c:pt>
                <c:pt idx="5">
                  <c:v>0.12039999999999999</c:v>
                </c:pt>
                <c:pt idx="6">
                  <c:v>0.1171</c:v>
                </c:pt>
                <c:pt idx="7">
                  <c:v>0.1226</c:v>
                </c:pt>
                <c:pt idx="8">
                  <c:v>0.11219999999999999</c:v>
                </c:pt>
                <c:pt idx="9">
                  <c:v>0.1021</c:v>
                </c:pt>
                <c:pt idx="10">
                  <c:v>0.10879999999999999</c:v>
                </c:pt>
                <c:pt idx="11">
                  <c:v>0.11169999999999999</c:v>
                </c:pt>
                <c:pt idx="12">
                  <c:v>0.1045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0.159</c:v>
                </c:pt>
                <c:pt idx="1">
                  <c:v>0.158</c:v>
                </c:pt>
                <c:pt idx="2">
                  <c:v>0.15279999999999999</c:v>
                </c:pt>
                <c:pt idx="3">
                  <c:v>0.14979999999999999</c:v>
                </c:pt>
                <c:pt idx="4">
                  <c:v>0.14929999999999999</c:v>
                </c:pt>
                <c:pt idx="5">
                  <c:v>0.14929999999999999</c:v>
                </c:pt>
                <c:pt idx="6">
                  <c:v>0.14480000000000001</c:v>
                </c:pt>
                <c:pt idx="7">
                  <c:v>0.14530000000000001</c:v>
                </c:pt>
                <c:pt idx="8">
                  <c:v>0.14299999999999999</c:v>
                </c:pt>
                <c:pt idx="9">
                  <c:v>0.14199999999999999</c:v>
                </c:pt>
                <c:pt idx="10">
                  <c:v>0.1404</c:v>
                </c:pt>
                <c:pt idx="11">
                  <c:v>0.13869999999999999</c:v>
                </c:pt>
                <c:pt idx="12">
                  <c:v>0.14080000000000001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87424"/>
        <c:axId val="386308288"/>
      </c:lineChart>
      <c:catAx>
        <c:axId val="381287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308288"/>
        <c:crosses val="autoZero"/>
        <c:auto val="1"/>
        <c:lblAlgn val="ctr"/>
        <c:lblOffset val="100"/>
        <c:noMultiLvlLbl val="0"/>
      </c:catAx>
      <c:valAx>
        <c:axId val="386308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287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0.60040000000000004</c:v>
                </c:pt>
                <c:pt idx="1">
                  <c:v>0.59789999999999988</c:v>
                </c:pt>
                <c:pt idx="2">
                  <c:v>0.61660000000000004</c:v>
                </c:pt>
                <c:pt idx="3">
                  <c:v>0.61329999999999996</c:v>
                </c:pt>
                <c:pt idx="4">
                  <c:v>0.62240000000000006</c:v>
                </c:pt>
                <c:pt idx="5">
                  <c:v>0.61610000000000009</c:v>
                </c:pt>
                <c:pt idx="6">
                  <c:v>0.62400000000000011</c:v>
                </c:pt>
                <c:pt idx="7">
                  <c:v>0.61899999999999999</c:v>
                </c:pt>
                <c:pt idx="8">
                  <c:v>0.62690000000000001</c:v>
                </c:pt>
                <c:pt idx="9">
                  <c:v>0.63469999999999993</c:v>
                </c:pt>
                <c:pt idx="10">
                  <c:v>0.62830000000000008</c:v>
                </c:pt>
                <c:pt idx="11">
                  <c:v>0.6258999999999999</c:v>
                </c:pt>
                <c:pt idx="12">
                  <c:v>0.625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0.79489999999999994</c:v>
                </c:pt>
                <c:pt idx="1">
                  <c:v>0.80079999999999996</c:v>
                </c:pt>
                <c:pt idx="2">
                  <c:v>0.80459999999999987</c:v>
                </c:pt>
                <c:pt idx="3">
                  <c:v>0.80719999999999992</c:v>
                </c:pt>
                <c:pt idx="4">
                  <c:v>0.80699999999999994</c:v>
                </c:pt>
                <c:pt idx="5">
                  <c:v>0.80669999999999997</c:v>
                </c:pt>
                <c:pt idx="6">
                  <c:v>0.80999999999999994</c:v>
                </c:pt>
                <c:pt idx="7">
                  <c:v>0.80780000000000007</c:v>
                </c:pt>
                <c:pt idx="8">
                  <c:v>0.80679999999999996</c:v>
                </c:pt>
                <c:pt idx="9">
                  <c:v>0.80569999999999997</c:v>
                </c:pt>
                <c:pt idx="10">
                  <c:v>0.80479999999999996</c:v>
                </c:pt>
                <c:pt idx="11">
                  <c:v>0.80369999999999997</c:v>
                </c:pt>
                <c:pt idx="12">
                  <c:v>0.79820000000000002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0.85990000000000011</c:v>
                </c:pt>
                <c:pt idx="1">
                  <c:v>0.85380000000000011</c:v>
                </c:pt>
                <c:pt idx="2">
                  <c:v>0.87000000000000011</c:v>
                </c:pt>
                <c:pt idx="3">
                  <c:v>0.86109999999999998</c:v>
                </c:pt>
                <c:pt idx="4">
                  <c:v>0.87160000000000004</c:v>
                </c:pt>
                <c:pt idx="5">
                  <c:v>0.86310000000000009</c:v>
                </c:pt>
                <c:pt idx="6">
                  <c:v>0.86559999999999993</c:v>
                </c:pt>
                <c:pt idx="7">
                  <c:v>0.85969999999999991</c:v>
                </c:pt>
                <c:pt idx="8">
                  <c:v>0.87049999999999994</c:v>
                </c:pt>
                <c:pt idx="9">
                  <c:v>0.88210000000000011</c:v>
                </c:pt>
                <c:pt idx="10">
                  <c:v>0.87319999999999987</c:v>
                </c:pt>
                <c:pt idx="11">
                  <c:v>0.86939999999999995</c:v>
                </c:pt>
                <c:pt idx="12">
                  <c:v>0.87239999999999995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0.82890000000000008</c:v>
                </c:pt>
                <c:pt idx="1">
                  <c:v>0.8297000000000001</c:v>
                </c:pt>
                <c:pt idx="2">
                  <c:v>0.83530000000000015</c:v>
                </c:pt>
                <c:pt idx="3">
                  <c:v>0.83840000000000003</c:v>
                </c:pt>
                <c:pt idx="4">
                  <c:v>0.8388000000000001</c:v>
                </c:pt>
                <c:pt idx="5">
                  <c:v>0.83820000000000006</c:v>
                </c:pt>
                <c:pt idx="6">
                  <c:v>0.84219999999999995</c:v>
                </c:pt>
                <c:pt idx="7">
                  <c:v>0.8405999999999999</c:v>
                </c:pt>
                <c:pt idx="8">
                  <c:v>0.84250000000000003</c:v>
                </c:pt>
                <c:pt idx="9">
                  <c:v>0.84399999999999997</c:v>
                </c:pt>
                <c:pt idx="10">
                  <c:v>0.84430000000000005</c:v>
                </c:pt>
                <c:pt idx="11">
                  <c:v>0.84549999999999992</c:v>
                </c:pt>
                <c:pt idx="12">
                  <c:v>0.84300000000000008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78720"/>
        <c:axId val="386523712"/>
      </c:lineChart>
      <c:catAx>
        <c:axId val="3812787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523712"/>
        <c:crosses val="autoZero"/>
        <c:auto val="1"/>
        <c:lblAlgn val="ctr"/>
        <c:lblOffset val="100"/>
        <c:noMultiLvlLbl val="0"/>
      </c:catAx>
      <c:valAx>
        <c:axId val="386523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2787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225.29</c:v>
                </c:pt>
                <c:pt idx="1">
                  <c:v>216.87</c:v>
                </c:pt>
                <c:pt idx="2">
                  <c:v>232.85</c:v>
                </c:pt>
                <c:pt idx="3">
                  <c:v>218.48</c:v>
                </c:pt>
                <c:pt idx="4">
                  <c:v>231.73</c:v>
                </c:pt>
                <c:pt idx="5">
                  <c:v>217.61</c:v>
                </c:pt>
                <c:pt idx="6">
                  <c:v>220.54</c:v>
                </c:pt>
                <c:pt idx="7">
                  <c:v>225.44</c:v>
                </c:pt>
                <c:pt idx="8">
                  <c:v>216.96</c:v>
                </c:pt>
                <c:pt idx="9">
                  <c:v>221.89</c:v>
                </c:pt>
                <c:pt idx="10">
                  <c:v>208.37</c:v>
                </c:pt>
                <c:pt idx="11">
                  <c:v>200.66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201.87</c:v>
                </c:pt>
                <c:pt idx="1">
                  <c:v>217.24</c:v>
                </c:pt>
                <c:pt idx="2">
                  <c:v>224.12</c:v>
                </c:pt>
                <c:pt idx="3">
                  <c:v>128.31</c:v>
                </c:pt>
                <c:pt idx="4">
                  <c:v>118.77</c:v>
                </c:pt>
                <c:pt idx="5">
                  <c:v>143.63</c:v>
                </c:pt>
                <c:pt idx="6">
                  <c:v>174.22</c:v>
                </c:pt>
                <c:pt idx="7">
                  <c:v>182.91</c:v>
                </c:pt>
                <c:pt idx="8">
                  <c:v>183.66</c:v>
                </c:pt>
                <c:pt idx="9">
                  <c:v>207.74</c:v>
                </c:pt>
                <c:pt idx="10">
                  <c:v>189.48</c:v>
                </c:pt>
                <c:pt idx="11">
                  <c:v>179.08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167.02</c:v>
                </c:pt>
                <c:pt idx="1">
                  <c:v>172.49</c:v>
                </c:pt>
                <c:pt idx="2">
                  <c:v>216.18</c:v>
                </c:pt>
                <c:pt idx="3">
                  <c:v>205.58</c:v>
                </c:pt>
                <c:pt idx="4">
                  <c:v>214.88</c:v>
                </c:pt>
                <c:pt idx="5">
                  <c:v>211.46</c:v>
                </c:pt>
                <c:pt idx="6">
                  <c:v>207.68</c:v>
                </c:pt>
                <c:pt idx="7">
                  <c:v>206.79</c:v>
                </c:pt>
                <c:pt idx="8">
                  <c:v>197.96</c:v>
                </c:pt>
                <c:pt idx="9">
                  <c:v>212.27</c:v>
                </c:pt>
                <c:pt idx="10">
                  <c:v>205.44</c:v>
                </c:pt>
                <c:pt idx="11">
                  <c:v>204.57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178.08</c:v>
                </c:pt>
                <c:pt idx="1">
                  <c:v>188.77</c:v>
                </c:pt>
                <c:pt idx="2">
                  <c:v>223.67</c:v>
                </c:pt>
                <c:pt idx="3">
                  <c:v>207.93</c:v>
                </c:pt>
                <c:pt idx="4">
                  <c:v>228.33</c:v>
                </c:pt>
                <c:pt idx="5">
                  <c:v>213.37</c:v>
                </c:pt>
                <c:pt idx="6">
                  <c:v>212.18</c:v>
                </c:pt>
                <c:pt idx="7">
                  <c:v>223.69</c:v>
                </c:pt>
                <c:pt idx="8">
                  <c:v>210.15</c:v>
                </c:pt>
                <c:pt idx="9">
                  <c:v>219.4</c:v>
                </c:pt>
                <c:pt idx="10">
                  <c:v>219.25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85376"/>
        <c:axId val="386526016"/>
      </c:lineChart>
      <c:catAx>
        <c:axId val="3812853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526016"/>
        <c:crosses val="autoZero"/>
        <c:auto val="1"/>
        <c:lblAlgn val="ctr"/>
        <c:lblOffset val="100"/>
        <c:noMultiLvlLbl val="0"/>
      </c:catAx>
      <c:valAx>
        <c:axId val="386526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285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150.28</c:v>
                </c:pt>
                <c:pt idx="1">
                  <c:v>140.21</c:v>
                </c:pt>
                <c:pt idx="2">
                  <c:v>146.06</c:v>
                </c:pt>
                <c:pt idx="3">
                  <c:v>136.74</c:v>
                </c:pt>
                <c:pt idx="4">
                  <c:v>140.25</c:v>
                </c:pt>
                <c:pt idx="5">
                  <c:v>134.43</c:v>
                </c:pt>
                <c:pt idx="6">
                  <c:v>134.13999999999999</c:v>
                </c:pt>
                <c:pt idx="7">
                  <c:v>136.46</c:v>
                </c:pt>
                <c:pt idx="8">
                  <c:v>128.47999999999999</c:v>
                </c:pt>
                <c:pt idx="9">
                  <c:v>133.53</c:v>
                </c:pt>
                <c:pt idx="10">
                  <c:v>124.88</c:v>
                </c:pt>
                <c:pt idx="11">
                  <c:v>118.87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121.63</c:v>
                </c:pt>
                <c:pt idx="1">
                  <c:v>122.95</c:v>
                </c:pt>
                <c:pt idx="2">
                  <c:v>126.2</c:v>
                </c:pt>
                <c:pt idx="3">
                  <c:v>73.459999999999994</c:v>
                </c:pt>
                <c:pt idx="4">
                  <c:v>69.349999999999994</c:v>
                </c:pt>
                <c:pt idx="5">
                  <c:v>83.28</c:v>
                </c:pt>
                <c:pt idx="6">
                  <c:v>99.35</c:v>
                </c:pt>
                <c:pt idx="7">
                  <c:v>102.5</c:v>
                </c:pt>
                <c:pt idx="8">
                  <c:v>105.32</c:v>
                </c:pt>
                <c:pt idx="9">
                  <c:v>116.9</c:v>
                </c:pt>
                <c:pt idx="10">
                  <c:v>110.58</c:v>
                </c:pt>
                <c:pt idx="11">
                  <c:v>103.84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98</c:v>
                </c:pt>
                <c:pt idx="1">
                  <c:v>97.26</c:v>
                </c:pt>
                <c:pt idx="2">
                  <c:v>118.05</c:v>
                </c:pt>
                <c:pt idx="3">
                  <c:v>109.9</c:v>
                </c:pt>
                <c:pt idx="4">
                  <c:v>115.51</c:v>
                </c:pt>
                <c:pt idx="5">
                  <c:v>114.8</c:v>
                </c:pt>
                <c:pt idx="6">
                  <c:v>115.89</c:v>
                </c:pt>
                <c:pt idx="7">
                  <c:v>115.2</c:v>
                </c:pt>
                <c:pt idx="8">
                  <c:v>110.8</c:v>
                </c:pt>
                <c:pt idx="9">
                  <c:v>116.56</c:v>
                </c:pt>
                <c:pt idx="10">
                  <c:v>115.44</c:v>
                </c:pt>
                <c:pt idx="11">
                  <c:v>113.79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99.13</c:v>
                </c:pt>
                <c:pt idx="1">
                  <c:v>103.7</c:v>
                </c:pt>
                <c:pt idx="2">
                  <c:v>115.64</c:v>
                </c:pt>
                <c:pt idx="3">
                  <c:v>106.03</c:v>
                </c:pt>
                <c:pt idx="4">
                  <c:v>115.19</c:v>
                </c:pt>
                <c:pt idx="5">
                  <c:v>110.71</c:v>
                </c:pt>
                <c:pt idx="6">
                  <c:v>113.17</c:v>
                </c:pt>
                <c:pt idx="7">
                  <c:v>118.05</c:v>
                </c:pt>
                <c:pt idx="8">
                  <c:v>113.58</c:v>
                </c:pt>
                <c:pt idx="9">
                  <c:v>117.8</c:v>
                </c:pt>
                <c:pt idx="10">
                  <c:v>118.69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86400"/>
        <c:axId val="386528320"/>
      </c:lineChart>
      <c:catAx>
        <c:axId val="3812864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528320"/>
        <c:crosses val="autoZero"/>
        <c:auto val="1"/>
        <c:lblAlgn val="ctr"/>
        <c:lblOffset val="100"/>
        <c:noMultiLvlLbl val="0"/>
      </c:catAx>
      <c:valAx>
        <c:axId val="386528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286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17.95</c:v>
                </c:pt>
                <c:pt idx="1">
                  <c:v>19.600000000000001</c:v>
                </c:pt>
                <c:pt idx="2">
                  <c:v>24.41</c:v>
                </c:pt>
                <c:pt idx="3">
                  <c:v>23.92</c:v>
                </c:pt>
                <c:pt idx="4">
                  <c:v>27.47</c:v>
                </c:pt>
                <c:pt idx="5">
                  <c:v>23.8</c:v>
                </c:pt>
                <c:pt idx="6">
                  <c:v>24.53</c:v>
                </c:pt>
                <c:pt idx="7">
                  <c:v>26.48</c:v>
                </c:pt>
                <c:pt idx="8">
                  <c:v>25.56</c:v>
                </c:pt>
                <c:pt idx="9">
                  <c:v>24.27</c:v>
                </c:pt>
                <c:pt idx="10">
                  <c:v>23.43</c:v>
                </c:pt>
                <c:pt idx="11">
                  <c:v>24.33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22.91</c:v>
                </c:pt>
                <c:pt idx="1">
                  <c:v>27.51</c:v>
                </c:pt>
                <c:pt idx="2">
                  <c:v>30.73</c:v>
                </c:pt>
                <c:pt idx="3">
                  <c:v>19.54</c:v>
                </c:pt>
                <c:pt idx="4">
                  <c:v>16.98</c:v>
                </c:pt>
                <c:pt idx="5">
                  <c:v>21.63</c:v>
                </c:pt>
                <c:pt idx="6">
                  <c:v>25.21</c:v>
                </c:pt>
                <c:pt idx="7">
                  <c:v>28.28</c:v>
                </c:pt>
                <c:pt idx="8">
                  <c:v>27.01</c:v>
                </c:pt>
                <c:pt idx="9">
                  <c:v>30.97</c:v>
                </c:pt>
                <c:pt idx="10">
                  <c:v>28.21</c:v>
                </c:pt>
                <c:pt idx="11">
                  <c:v>27.52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25.53</c:v>
                </c:pt>
                <c:pt idx="1">
                  <c:v>28.46</c:v>
                </c:pt>
                <c:pt idx="2">
                  <c:v>36.65</c:v>
                </c:pt>
                <c:pt idx="3">
                  <c:v>34.909999999999997</c:v>
                </c:pt>
                <c:pt idx="4">
                  <c:v>35.6</c:v>
                </c:pt>
                <c:pt idx="5">
                  <c:v>33.5</c:v>
                </c:pt>
                <c:pt idx="6">
                  <c:v>31.65</c:v>
                </c:pt>
                <c:pt idx="7">
                  <c:v>32.01</c:v>
                </c:pt>
                <c:pt idx="8">
                  <c:v>30.3</c:v>
                </c:pt>
                <c:pt idx="9">
                  <c:v>34.409999999999997</c:v>
                </c:pt>
                <c:pt idx="10">
                  <c:v>31.25</c:v>
                </c:pt>
                <c:pt idx="11">
                  <c:v>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26.94</c:v>
                </c:pt>
                <c:pt idx="1">
                  <c:v>29.61</c:v>
                </c:pt>
                <c:pt idx="2">
                  <c:v>36.96</c:v>
                </c:pt>
                <c:pt idx="3">
                  <c:v>34.880000000000003</c:v>
                </c:pt>
                <c:pt idx="4">
                  <c:v>39.97</c:v>
                </c:pt>
                <c:pt idx="5">
                  <c:v>35.28</c:v>
                </c:pt>
                <c:pt idx="6">
                  <c:v>34.31</c:v>
                </c:pt>
                <c:pt idx="7">
                  <c:v>37.700000000000003</c:v>
                </c:pt>
                <c:pt idx="8">
                  <c:v>34.35</c:v>
                </c:pt>
                <c:pt idx="9">
                  <c:v>36.479999999999997</c:v>
                </c:pt>
                <c:pt idx="10">
                  <c:v>35.82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336064"/>
        <c:axId val="386530624"/>
      </c:lineChart>
      <c:catAx>
        <c:axId val="38133606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530624"/>
        <c:crosses val="autoZero"/>
        <c:auto val="1"/>
        <c:lblAlgn val="ctr"/>
        <c:lblOffset val="100"/>
        <c:noMultiLvlLbl val="0"/>
      </c:catAx>
      <c:valAx>
        <c:axId val="386530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3360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4.57</c:v>
                </c:pt>
                <c:pt idx="1">
                  <c:v>6.36</c:v>
                </c:pt>
                <c:pt idx="2">
                  <c:v>6.49</c:v>
                </c:pt>
                <c:pt idx="3">
                  <c:v>5.53</c:v>
                </c:pt>
                <c:pt idx="4">
                  <c:v>6.37</c:v>
                </c:pt>
                <c:pt idx="5">
                  <c:v>5.68</c:v>
                </c:pt>
                <c:pt idx="6">
                  <c:v>5.92</c:v>
                </c:pt>
                <c:pt idx="7">
                  <c:v>6.3</c:v>
                </c:pt>
                <c:pt idx="8">
                  <c:v>5.53</c:v>
                </c:pt>
                <c:pt idx="9">
                  <c:v>6.56</c:v>
                </c:pt>
                <c:pt idx="10">
                  <c:v>5.68</c:v>
                </c:pt>
                <c:pt idx="11">
                  <c:v>5.58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5.34</c:v>
                </c:pt>
                <c:pt idx="1">
                  <c:v>8.73</c:v>
                </c:pt>
                <c:pt idx="2">
                  <c:v>9.27</c:v>
                </c:pt>
                <c:pt idx="3">
                  <c:v>3.71</c:v>
                </c:pt>
                <c:pt idx="4">
                  <c:v>3.41</c:v>
                </c:pt>
                <c:pt idx="5">
                  <c:v>4.33</c:v>
                </c:pt>
                <c:pt idx="6">
                  <c:v>5.17</c:v>
                </c:pt>
                <c:pt idx="7">
                  <c:v>5.54</c:v>
                </c:pt>
                <c:pt idx="8">
                  <c:v>6.11</c:v>
                </c:pt>
                <c:pt idx="9">
                  <c:v>6.62</c:v>
                </c:pt>
                <c:pt idx="10">
                  <c:v>6.28</c:v>
                </c:pt>
                <c:pt idx="11">
                  <c:v>5.44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5.59</c:v>
                </c:pt>
                <c:pt idx="1">
                  <c:v>6.71</c:v>
                </c:pt>
                <c:pt idx="2">
                  <c:v>9.19</c:v>
                </c:pt>
                <c:pt idx="3">
                  <c:v>9.19</c:v>
                </c:pt>
                <c:pt idx="4">
                  <c:v>8.8800000000000008</c:v>
                </c:pt>
                <c:pt idx="5">
                  <c:v>8.6199999999999992</c:v>
                </c:pt>
                <c:pt idx="6">
                  <c:v>7.96</c:v>
                </c:pt>
                <c:pt idx="7">
                  <c:v>8.56</c:v>
                </c:pt>
                <c:pt idx="8">
                  <c:v>7.89</c:v>
                </c:pt>
                <c:pt idx="9">
                  <c:v>9.14</c:v>
                </c:pt>
                <c:pt idx="10">
                  <c:v>8.01</c:v>
                </c:pt>
                <c:pt idx="11">
                  <c:v>7.87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6.59</c:v>
                </c:pt>
                <c:pt idx="1">
                  <c:v>7.47</c:v>
                </c:pt>
                <c:pt idx="2">
                  <c:v>11.24</c:v>
                </c:pt>
                <c:pt idx="3">
                  <c:v>11.18</c:v>
                </c:pt>
                <c:pt idx="4">
                  <c:v>11.02</c:v>
                </c:pt>
                <c:pt idx="5">
                  <c:v>10.38</c:v>
                </c:pt>
                <c:pt idx="6">
                  <c:v>9.44</c:v>
                </c:pt>
                <c:pt idx="7">
                  <c:v>9.61</c:v>
                </c:pt>
                <c:pt idx="8">
                  <c:v>8.66</c:v>
                </c:pt>
                <c:pt idx="9">
                  <c:v>9.6999999999999993</c:v>
                </c:pt>
                <c:pt idx="10">
                  <c:v>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542400"/>
        <c:axId val="439101120"/>
      </c:lineChart>
      <c:catAx>
        <c:axId val="3815424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39101120"/>
        <c:crosses val="autoZero"/>
        <c:auto val="1"/>
        <c:lblAlgn val="ctr"/>
        <c:lblOffset val="100"/>
        <c:noMultiLvlLbl val="0"/>
      </c:catAx>
      <c:valAx>
        <c:axId val="439101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542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2.04</c:v>
                </c:pt>
                <c:pt idx="1">
                  <c:v>2.5499999999999998</c:v>
                </c:pt>
                <c:pt idx="2">
                  <c:v>2.54</c:v>
                </c:pt>
                <c:pt idx="3">
                  <c:v>2.6</c:v>
                </c:pt>
                <c:pt idx="4">
                  <c:v>2.62</c:v>
                </c:pt>
                <c:pt idx="5">
                  <c:v>2.5</c:v>
                </c:pt>
                <c:pt idx="6">
                  <c:v>1.38</c:v>
                </c:pt>
                <c:pt idx="7">
                  <c:v>2.62</c:v>
                </c:pt>
                <c:pt idx="8">
                  <c:v>1.48</c:v>
                </c:pt>
                <c:pt idx="9">
                  <c:v>2.83</c:v>
                </c:pt>
                <c:pt idx="10">
                  <c:v>2.3199999999999998</c:v>
                </c:pt>
                <c:pt idx="11">
                  <c:v>1.99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2.14</c:v>
                </c:pt>
                <c:pt idx="1">
                  <c:v>2.41</c:v>
                </c:pt>
                <c:pt idx="2">
                  <c:v>2.95</c:v>
                </c:pt>
                <c:pt idx="3">
                  <c:v>1.24</c:v>
                </c:pt>
                <c:pt idx="4">
                  <c:v>1.3</c:v>
                </c:pt>
                <c:pt idx="5">
                  <c:v>1.52</c:v>
                </c:pt>
                <c:pt idx="6">
                  <c:v>1.86</c:v>
                </c:pt>
                <c:pt idx="7">
                  <c:v>2.11</c:v>
                </c:pt>
                <c:pt idx="8">
                  <c:v>1.95</c:v>
                </c:pt>
                <c:pt idx="9">
                  <c:v>2.39</c:v>
                </c:pt>
                <c:pt idx="10">
                  <c:v>2.25</c:v>
                </c:pt>
                <c:pt idx="11">
                  <c:v>2.42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1.31</c:v>
                </c:pt>
                <c:pt idx="1">
                  <c:v>1.1100000000000001</c:v>
                </c:pt>
                <c:pt idx="2">
                  <c:v>1.88</c:v>
                </c:pt>
                <c:pt idx="3">
                  <c:v>2.08</c:v>
                </c:pt>
                <c:pt idx="4">
                  <c:v>2.1</c:v>
                </c:pt>
                <c:pt idx="5">
                  <c:v>1.49</c:v>
                </c:pt>
                <c:pt idx="6">
                  <c:v>1.79</c:v>
                </c:pt>
                <c:pt idx="7">
                  <c:v>1.78</c:v>
                </c:pt>
                <c:pt idx="8">
                  <c:v>1.36</c:v>
                </c:pt>
                <c:pt idx="9">
                  <c:v>1.65</c:v>
                </c:pt>
                <c:pt idx="10">
                  <c:v>1.53</c:v>
                </c:pt>
                <c:pt idx="11">
                  <c:v>2.29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1.87</c:v>
                </c:pt>
                <c:pt idx="1">
                  <c:v>1.54</c:v>
                </c:pt>
                <c:pt idx="2">
                  <c:v>1.98</c:v>
                </c:pt>
                <c:pt idx="3">
                  <c:v>1.92</c:v>
                </c:pt>
                <c:pt idx="4">
                  <c:v>2.11</c:v>
                </c:pt>
                <c:pt idx="5">
                  <c:v>1.75</c:v>
                </c:pt>
                <c:pt idx="6">
                  <c:v>1.79</c:v>
                </c:pt>
                <c:pt idx="7">
                  <c:v>1.92</c:v>
                </c:pt>
                <c:pt idx="8">
                  <c:v>2.0299999999999998</c:v>
                </c:pt>
                <c:pt idx="9">
                  <c:v>2.57</c:v>
                </c:pt>
                <c:pt idx="10">
                  <c:v>2.3199999999999998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543424"/>
        <c:axId val="439103424"/>
      </c:lineChart>
      <c:catAx>
        <c:axId val="3815434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39103424"/>
        <c:crosses val="autoZero"/>
        <c:auto val="1"/>
        <c:lblAlgn val="ctr"/>
        <c:lblOffset val="100"/>
        <c:noMultiLvlLbl val="0"/>
      </c:catAx>
      <c:valAx>
        <c:axId val="439103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543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0.16748348501401772</c:v>
                </c:pt>
                <c:pt idx="1">
                  <c:v>0.38932869827771627</c:v>
                </c:pt>
                <c:pt idx="2">
                  <c:v>0.24363203017590601</c:v>
                </c:pt>
                <c:pt idx="3">
                  <c:v>7.8937602458293232E-2</c:v>
                </c:pt>
                <c:pt idx="4">
                  <c:v>8.3675805150840527E-2</c:v>
                </c:pt>
                <c:pt idx="5">
                  <c:v>1.6061225528418259E-2</c:v>
                </c:pt>
                <c:pt idx="6">
                  <c:v>2.0881153394807998E-2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7923456"/>
        <c:axId val="379517696"/>
      </c:barChart>
      <c:catAx>
        <c:axId val="387923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9517696"/>
        <c:crosses val="autoZero"/>
        <c:auto val="1"/>
        <c:lblAlgn val="ctr"/>
        <c:lblOffset val="100"/>
        <c:noMultiLvlLbl val="0"/>
      </c:catAx>
      <c:valAx>
        <c:axId val="37951769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92345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11.31</c:v>
                </c:pt>
                <c:pt idx="1">
                  <c:v>11.14</c:v>
                </c:pt>
                <c:pt idx="2">
                  <c:v>13.29</c:v>
                </c:pt>
                <c:pt idx="3">
                  <c:v>12.32</c:v>
                </c:pt>
                <c:pt idx="4">
                  <c:v>13.08</c:v>
                </c:pt>
                <c:pt idx="5">
                  <c:v>10.66</c:v>
                </c:pt>
                <c:pt idx="6">
                  <c:v>12.12</c:v>
                </c:pt>
                <c:pt idx="7">
                  <c:v>11.53</c:v>
                </c:pt>
                <c:pt idx="8">
                  <c:v>13.82</c:v>
                </c:pt>
                <c:pt idx="9">
                  <c:v>12.71</c:v>
                </c:pt>
                <c:pt idx="10">
                  <c:v>12.43</c:v>
                </c:pt>
                <c:pt idx="11">
                  <c:v>12.03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9.82</c:v>
                </c:pt>
                <c:pt idx="1">
                  <c:v>11.42</c:v>
                </c:pt>
                <c:pt idx="2">
                  <c:v>11.72</c:v>
                </c:pt>
                <c:pt idx="3">
                  <c:v>7.83</c:v>
                </c:pt>
                <c:pt idx="4">
                  <c:v>6.59</c:v>
                </c:pt>
                <c:pt idx="5">
                  <c:v>7.33</c:v>
                </c:pt>
                <c:pt idx="6">
                  <c:v>8.56</c:v>
                </c:pt>
                <c:pt idx="7">
                  <c:v>8.6300000000000008</c:v>
                </c:pt>
                <c:pt idx="8">
                  <c:v>8.76</c:v>
                </c:pt>
                <c:pt idx="9">
                  <c:v>10.23</c:v>
                </c:pt>
                <c:pt idx="10">
                  <c:v>8.98</c:v>
                </c:pt>
                <c:pt idx="11">
                  <c:v>9.07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8.57</c:v>
                </c:pt>
                <c:pt idx="1">
                  <c:v>9.4</c:v>
                </c:pt>
                <c:pt idx="2">
                  <c:v>10.86</c:v>
                </c:pt>
                <c:pt idx="3">
                  <c:v>11.14</c:v>
                </c:pt>
                <c:pt idx="4">
                  <c:v>11.92</c:v>
                </c:pt>
                <c:pt idx="5">
                  <c:v>10.029999999999999</c:v>
                </c:pt>
                <c:pt idx="6">
                  <c:v>10.45</c:v>
                </c:pt>
                <c:pt idx="7">
                  <c:v>10.37</c:v>
                </c:pt>
                <c:pt idx="8">
                  <c:v>11.14</c:v>
                </c:pt>
                <c:pt idx="9">
                  <c:v>11.13</c:v>
                </c:pt>
                <c:pt idx="10">
                  <c:v>11.39</c:v>
                </c:pt>
                <c:pt idx="11">
                  <c:v>11.19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9.6999999999999993</c:v>
                </c:pt>
                <c:pt idx="1">
                  <c:v>9.82</c:v>
                </c:pt>
                <c:pt idx="2">
                  <c:v>12.05</c:v>
                </c:pt>
                <c:pt idx="3">
                  <c:v>13.07</c:v>
                </c:pt>
                <c:pt idx="4">
                  <c:v>13.62</c:v>
                </c:pt>
                <c:pt idx="5">
                  <c:v>12.83</c:v>
                </c:pt>
                <c:pt idx="6">
                  <c:v>12.14</c:v>
                </c:pt>
                <c:pt idx="7">
                  <c:v>12.26</c:v>
                </c:pt>
                <c:pt idx="8">
                  <c:v>12.75</c:v>
                </c:pt>
                <c:pt idx="9">
                  <c:v>12.96</c:v>
                </c:pt>
                <c:pt idx="10">
                  <c:v>11.55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545472"/>
        <c:axId val="439105728"/>
      </c:lineChart>
      <c:catAx>
        <c:axId val="38154547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39105728"/>
        <c:crosses val="autoZero"/>
        <c:auto val="1"/>
        <c:lblAlgn val="ctr"/>
        <c:lblOffset val="100"/>
        <c:noMultiLvlLbl val="0"/>
      </c:catAx>
      <c:valAx>
        <c:axId val="43910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545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1.98</c:v>
                </c:pt>
                <c:pt idx="1">
                  <c:v>2.82</c:v>
                </c:pt>
                <c:pt idx="2">
                  <c:v>2.2999999999999998</c:v>
                </c:pt>
                <c:pt idx="3">
                  <c:v>1.95</c:v>
                </c:pt>
                <c:pt idx="4">
                  <c:v>2.37</c:v>
                </c:pt>
                <c:pt idx="5">
                  <c:v>2</c:v>
                </c:pt>
                <c:pt idx="6">
                  <c:v>2.14</c:v>
                </c:pt>
                <c:pt idx="7">
                  <c:v>2.4900000000000002</c:v>
                </c:pt>
                <c:pt idx="8">
                  <c:v>2.2999999999999998</c:v>
                </c:pt>
                <c:pt idx="9">
                  <c:v>2.2599999999999998</c:v>
                </c:pt>
                <c:pt idx="10">
                  <c:v>1.86</c:v>
                </c:pt>
                <c:pt idx="11">
                  <c:v>2.06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1.83</c:v>
                </c:pt>
                <c:pt idx="1">
                  <c:v>2.13</c:v>
                </c:pt>
                <c:pt idx="2">
                  <c:v>1.99</c:v>
                </c:pt>
                <c:pt idx="3">
                  <c:v>1.34</c:v>
                </c:pt>
                <c:pt idx="4">
                  <c:v>1.26</c:v>
                </c:pt>
                <c:pt idx="5">
                  <c:v>1.5</c:v>
                </c:pt>
                <c:pt idx="6">
                  <c:v>1.67</c:v>
                </c:pt>
                <c:pt idx="7">
                  <c:v>1.62</c:v>
                </c:pt>
                <c:pt idx="8">
                  <c:v>1.7</c:v>
                </c:pt>
                <c:pt idx="9">
                  <c:v>2.04</c:v>
                </c:pt>
                <c:pt idx="10">
                  <c:v>1.74</c:v>
                </c:pt>
                <c:pt idx="11">
                  <c:v>1.8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1.99</c:v>
                </c:pt>
                <c:pt idx="1">
                  <c:v>1.52</c:v>
                </c:pt>
                <c:pt idx="2">
                  <c:v>2</c:v>
                </c:pt>
                <c:pt idx="3">
                  <c:v>1.94</c:v>
                </c:pt>
                <c:pt idx="4">
                  <c:v>1.95</c:v>
                </c:pt>
                <c:pt idx="5">
                  <c:v>1.95</c:v>
                </c:pt>
                <c:pt idx="6">
                  <c:v>2</c:v>
                </c:pt>
                <c:pt idx="7">
                  <c:v>1.98</c:v>
                </c:pt>
                <c:pt idx="8">
                  <c:v>1.57</c:v>
                </c:pt>
                <c:pt idx="9">
                  <c:v>1.54</c:v>
                </c:pt>
                <c:pt idx="10">
                  <c:v>1.83</c:v>
                </c:pt>
                <c:pt idx="11">
                  <c:v>1.67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1.68</c:v>
                </c:pt>
                <c:pt idx="1">
                  <c:v>1.44</c:v>
                </c:pt>
                <c:pt idx="2">
                  <c:v>1.66</c:v>
                </c:pt>
                <c:pt idx="3">
                  <c:v>1.47</c:v>
                </c:pt>
                <c:pt idx="4">
                  <c:v>1.74</c:v>
                </c:pt>
                <c:pt idx="5">
                  <c:v>1.77</c:v>
                </c:pt>
                <c:pt idx="6">
                  <c:v>1.86</c:v>
                </c:pt>
                <c:pt idx="7">
                  <c:v>1.64</c:v>
                </c:pt>
                <c:pt idx="8">
                  <c:v>1.55</c:v>
                </c:pt>
                <c:pt idx="9">
                  <c:v>1.42</c:v>
                </c:pt>
                <c:pt idx="10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33024"/>
        <c:axId val="439337536"/>
      </c:lineChart>
      <c:catAx>
        <c:axId val="3816330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39337536"/>
        <c:crosses val="autoZero"/>
        <c:auto val="1"/>
        <c:lblAlgn val="ctr"/>
        <c:lblOffset val="100"/>
        <c:noMultiLvlLbl val="0"/>
      </c:catAx>
      <c:valAx>
        <c:axId val="439337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633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37.159999999999997</c:v>
                </c:pt>
                <c:pt idx="1">
                  <c:v>34.19</c:v>
                </c:pt>
                <c:pt idx="2">
                  <c:v>37.75</c:v>
                </c:pt>
                <c:pt idx="3">
                  <c:v>35.42</c:v>
                </c:pt>
                <c:pt idx="4">
                  <c:v>39.57</c:v>
                </c:pt>
                <c:pt idx="5">
                  <c:v>38.549999999999997</c:v>
                </c:pt>
                <c:pt idx="6">
                  <c:v>40.33</c:v>
                </c:pt>
                <c:pt idx="7">
                  <c:v>39.57</c:v>
                </c:pt>
                <c:pt idx="8">
                  <c:v>39.79</c:v>
                </c:pt>
                <c:pt idx="9">
                  <c:v>39.729999999999997</c:v>
                </c:pt>
                <c:pt idx="10">
                  <c:v>37.770000000000003</c:v>
                </c:pt>
                <c:pt idx="11">
                  <c:v>35.799999999999997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38.200000000000003</c:v>
                </c:pt>
                <c:pt idx="1">
                  <c:v>42.08</c:v>
                </c:pt>
                <c:pt idx="2">
                  <c:v>41.26</c:v>
                </c:pt>
                <c:pt idx="3">
                  <c:v>21.18</c:v>
                </c:pt>
                <c:pt idx="4">
                  <c:v>19.88</c:v>
                </c:pt>
                <c:pt idx="5">
                  <c:v>24.04</c:v>
                </c:pt>
                <c:pt idx="6">
                  <c:v>32.409999999999997</c:v>
                </c:pt>
                <c:pt idx="7">
                  <c:v>34.229999999999997</c:v>
                </c:pt>
                <c:pt idx="8">
                  <c:v>32.79</c:v>
                </c:pt>
                <c:pt idx="9">
                  <c:v>38.6</c:v>
                </c:pt>
                <c:pt idx="10">
                  <c:v>31.46</c:v>
                </c:pt>
                <c:pt idx="11">
                  <c:v>28.98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26.03</c:v>
                </c:pt>
                <c:pt idx="1">
                  <c:v>28.02</c:v>
                </c:pt>
                <c:pt idx="2">
                  <c:v>37.57</c:v>
                </c:pt>
                <c:pt idx="3">
                  <c:v>36.42</c:v>
                </c:pt>
                <c:pt idx="4">
                  <c:v>38.909999999999997</c:v>
                </c:pt>
                <c:pt idx="5">
                  <c:v>41.06</c:v>
                </c:pt>
                <c:pt idx="6">
                  <c:v>37.950000000000003</c:v>
                </c:pt>
                <c:pt idx="7">
                  <c:v>36.89</c:v>
                </c:pt>
                <c:pt idx="8">
                  <c:v>34.89</c:v>
                </c:pt>
                <c:pt idx="9">
                  <c:v>37.840000000000003</c:v>
                </c:pt>
                <c:pt idx="10">
                  <c:v>35.979999999999997</c:v>
                </c:pt>
                <c:pt idx="11">
                  <c:v>34.76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32.17</c:v>
                </c:pt>
                <c:pt idx="1">
                  <c:v>35.19</c:v>
                </c:pt>
                <c:pt idx="2">
                  <c:v>44.15</c:v>
                </c:pt>
                <c:pt idx="3">
                  <c:v>39.380000000000003</c:v>
                </c:pt>
                <c:pt idx="4">
                  <c:v>44.69</c:v>
                </c:pt>
                <c:pt idx="5">
                  <c:v>40.65</c:v>
                </c:pt>
                <c:pt idx="6">
                  <c:v>39.479999999999997</c:v>
                </c:pt>
                <c:pt idx="7">
                  <c:v>42.52</c:v>
                </c:pt>
                <c:pt idx="8">
                  <c:v>37.22</c:v>
                </c:pt>
                <c:pt idx="9">
                  <c:v>38.47</c:v>
                </c:pt>
                <c:pt idx="10">
                  <c:v>39.57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34560"/>
        <c:axId val="439339840"/>
      </c:lineChart>
      <c:catAx>
        <c:axId val="3816345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39339840"/>
        <c:crosses val="autoZero"/>
        <c:auto val="1"/>
        <c:lblAlgn val="ctr"/>
        <c:lblOffset val="100"/>
        <c:noMultiLvlLbl val="0"/>
      </c:catAx>
      <c:valAx>
        <c:axId val="439339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634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3.5901000000000002E-2</c:v>
                </c:pt>
                <c:pt idx="1">
                  <c:v>5.1858000000000001E-2</c:v>
                </c:pt>
                <c:pt idx="2">
                  <c:v>0.105336</c:v>
                </c:pt>
                <c:pt idx="3">
                  <c:v>9.6826999999999996E-2</c:v>
                </c:pt>
                <c:pt idx="4">
                  <c:v>0.27863700000000002</c:v>
                </c:pt>
                <c:pt idx="5">
                  <c:v>0.29624899999999998</c:v>
                </c:pt>
                <c:pt idx="6">
                  <c:v>0.13519199999999998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5.4721461995730733E-2</c:v>
                </c:pt>
                <c:pt idx="1">
                  <c:v>3.6842347477437365E-2</c:v>
                </c:pt>
                <c:pt idx="2">
                  <c:v>9.1063519785600164E-2</c:v>
                </c:pt>
                <c:pt idx="3">
                  <c:v>2.5965264213551224E-2</c:v>
                </c:pt>
                <c:pt idx="4">
                  <c:v>0.19471377208302568</c:v>
                </c:pt>
                <c:pt idx="5">
                  <c:v>0.59669363444465484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1635584"/>
        <c:axId val="439342720"/>
      </c:barChart>
      <c:catAx>
        <c:axId val="38163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39342720"/>
        <c:crosses val="autoZero"/>
        <c:auto val="1"/>
        <c:lblAlgn val="ctr"/>
        <c:lblOffset val="100"/>
        <c:noMultiLvlLbl val="0"/>
      </c:catAx>
      <c:valAx>
        <c:axId val="43934272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163558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0.93543750283137905</c:v>
                </c:pt>
                <c:pt idx="1">
                  <c:v>0.82635161680097613</c:v>
                </c:pt>
                <c:pt idx="2">
                  <c:v>0.66784154971678789</c:v>
                </c:pt>
                <c:pt idx="3">
                  <c:v>0.46716083049824103</c:v>
                </c:pt>
                <c:pt idx="4">
                  <c:v>7.7821148934621692E-2</c:v>
                </c:pt>
                <c:pt idx="5">
                  <c:v>0.19961092210495671</c:v>
                </c:pt>
                <c:pt idx="6">
                  <c:v>0.78541303228997483</c:v>
                </c:pt>
                <c:pt idx="7">
                  <c:v>0.96022218806000958</c:v>
                </c:pt>
                <c:pt idx="8">
                  <c:v>0.59745290998925371</c:v>
                </c:pt>
                <c:pt idx="9">
                  <c:v>0.68799465584170116</c:v>
                </c:pt>
                <c:pt idx="10">
                  <c:v>0.91973699552252219</c:v>
                </c:pt>
                <c:pt idx="11">
                  <c:v>0.75530201252564955</c:v>
                </c:pt>
                <c:pt idx="12">
                  <c:v>0.46754218476261344</c:v>
                </c:pt>
                <c:pt idx="13">
                  <c:v>0.34641040551288993</c:v>
                </c:pt>
                <c:pt idx="14">
                  <c:v>0.2060100243814226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7362816"/>
        <c:axId val="439344448"/>
      </c:barChart>
      <c:catAx>
        <c:axId val="387362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39344448"/>
        <c:crosses val="autoZero"/>
        <c:auto val="1"/>
        <c:lblAlgn val="ctr"/>
        <c:lblOffset val="100"/>
        <c:noMultiLvlLbl val="0"/>
      </c:catAx>
      <c:valAx>
        <c:axId val="43934444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36281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0.25227994390394209</c:v>
                </c:pt>
                <c:pt idx="1">
                  <c:v>5.8173051872410911E-2</c:v>
                </c:pt>
                <c:pt idx="2">
                  <c:v>0.42105328647774148</c:v>
                </c:pt>
                <c:pt idx="3">
                  <c:v>0.12381906032770398</c:v>
                </c:pt>
                <c:pt idx="4">
                  <c:v>1.1321089271412286E-2</c:v>
                </c:pt>
                <c:pt idx="5">
                  <c:v>0.13105026569858044</c:v>
                </c:pt>
                <c:pt idx="6">
                  <c:v>2.3033024482087467E-3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63328"/>
        <c:axId val="439764096"/>
      </c:barChart>
      <c:catAx>
        <c:axId val="387363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39764096"/>
        <c:crosses val="autoZero"/>
        <c:auto val="0"/>
        <c:lblAlgn val="ctr"/>
        <c:lblOffset val="100"/>
        <c:noMultiLvlLbl val="0"/>
      </c:catAx>
      <c:valAx>
        <c:axId val="4397640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363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8235740</c:v>
                </c:pt>
                <c:pt idx="1">
                  <c:v>8605239</c:v>
                </c:pt>
                <c:pt idx="2">
                  <c:v>8851080</c:v>
                </c:pt>
                <c:pt idx="3">
                  <c:v>9209944</c:v>
                </c:pt>
                <c:pt idx="4">
                  <c:v>9000989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3968517</c:v>
                </c:pt>
                <c:pt idx="1">
                  <c:v>4099878</c:v>
                </c:pt>
                <c:pt idx="2">
                  <c:v>4241142</c:v>
                </c:pt>
                <c:pt idx="3">
                  <c:v>4413098</c:v>
                </c:pt>
                <c:pt idx="4">
                  <c:v>4301228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4267223</c:v>
                </c:pt>
                <c:pt idx="1">
                  <c:v>4505361</c:v>
                </c:pt>
                <c:pt idx="2">
                  <c:v>4609938</c:v>
                </c:pt>
                <c:pt idx="3">
                  <c:v>4796846</c:v>
                </c:pt>
                <c:pt idx="4">
                  <c:v>4699761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363840"/>
        <c:axId val="439766400"/>
      </c:lineChart>
      <c:catAx>
        <c:axId val="38736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39766400"/>
        <c:crosses val="autoZero"/>
        <c:auto val="1"/>
        <c:lblAlgn val="ctr"/>
        <c:lblOffset val="100"/>
        <c:noMultiLvlLbl val="0"/>
      </c:catAx>
      <c:valAx>
        <c:axId val="439766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363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1283462</c:v>
                </c:pt>
                <c:pt idx="1">
                  <c:v>650513</c:v>
                </c:pt>
                <c:pt idx="2">
                  <c:v>3106489</c:v>
                </c:pt>
                <c:pt idx="3">
                  <c:v>222994</c:v>
                </c:pt>
                <c:pt idx="4">
                  <c:v>3054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885651</c:v>
                </c:pt>
                <c:pt idx="1">
                  <c:v>520654</c:v>
                </c:pt>
                <c:pt idx="2">
                  <c:v>522642</c:v>
                </c:pt>
                <c:pt idx="3">
                  <c:v>244730</c:v>
                </c:pt>
                <c:pt idx="4">
                  <c:v>142830</c:v>
                </c:pt>
                <c:pt idx="5">
                  <c:v>139912</c:v>
                </c:pt>
                <c:pt idx="6">
                  <c:v>2491199</c:v>
                </c:pt>
                <c:pt idx="7">
                  <c:v>122622</c:v>
                </c:pt>
                <c:pt idx="8">
                  <c:v>91853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7.1137841156570542E-2</c:v>
                </c:pt>
                <c:pt idx="1">
                  <c:v>0.66459614221052599</c:v>
                </c:pt>
                <c:pt idx="2">
                  <c:v>3.3309449496339259E-2</c:v>
                </c:pt>
                <c:pt idx="3">
                  <c:v>0.23095656713656426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883774</c:v>
                </c:pt>
                <c:pt idx="1">
                  <c:v>511521</c:v>
                </c:pt>
                <c:pt idx="2">
                  <c:v>567140</c:v>
                </c:pt>
                <c:pt idx="3">
                  <c:v>238283</c:v>
                </c:pt>
                <c:pt idx="4">
                  <c:v>144216</c:v>
                </c:pt>
                <c:pt idx="5">
                  <c:v>138500</c:v>
                </c:pt>
                <c:pt idx="6">
                  <c:v>2458291</c:v>
                </c:pt>
                <c:pt idx="7">
                  <c:v>123755</c:v>
                </c:pt>
                <c:pt idx="8">
                  <c:v>99422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1033278</c:v>
                </c:pt>
                <c:pt idx="1">
                  <c:v>583026</c:v>
                </c:pt>
                <c:pt idx="2">
                  <c:v>199562</c:v>
                </c:pt>
                <c:pt idx="3">
                  <c:v>118616</c:v>
                </c:pt>
                <c:pt idx="4">
                  <c:v>82150</c:v>
                </c:pt>
                <c:pt idx="5">
                  <c:v>143834</c:v>
                </c:pt>
                <c:pt idx="6">
                  <c:v>1523002</c:v>
                </c:pt>
                <c:pt idx="7">
                  <c:v>70178</c:v>
                </c:pt>
                <c:pt idx="8">
                  <c:v>31814</c:v>
                </c:pt>
                <c:pt idx="9">
                  <c:v>90472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5122976</c:v>
                </c:pt>
                <c:pt idx="1">
                  <c:v>2351841</c:v>
                </c:pt>
                <c:pt idx="2">
                  <c:v>2771135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38548</c:v>
                </c:pt>
                <c:pt idx="1">
                  <c:v>16310</c:v>
                </c:pt>
                <c:pt idx="2">
                  <c:v>22238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64352"/>
        <c:axId val="440215232"/>
      </c:barChart>
      <c:catAx>
        <c:axId val="3873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0215232"/>
        <c:crosses val="autoZero"/>
        <c:auto val="1"/>
        <c:lblAlgn val="ctr"/>
        <c:lblOffset val="100"/>
        <c:noMultiLvlLbl val="0"/>
      </c:catAx>
      <c:valAx>
        <c:axId val="440215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364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45869</c:v>
                </c:pt>
                <c:pt idx="1">
                  <c:v>29199</c:v>
                </c:pt>
                <c:pt idx="2">
                  <c:v>16670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37</c:v>
                </c:pt>
                <c:pt idx="1">
                  <c:v>21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64864"/>
        <c:axId val="440216960"/>
      </c:barChart>
      <c:catAx>
        <c:axId val="3873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0216960"/>
        <c:crosses val="autoZero"/>
        <c:auto val="1"/>
        <c:lblAlgn val="ctr"/>
        <c:lblOffset val="100"/>
        <c:noMultiLvlLbl val="0"/>
      </c:catAx>
      <c:valAx>
        <c:axId val="440216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364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308.79000000000002</c:v>
                </c:pt>
                <c:pt idx="1">
                  <c:v>322.39999999999998</c:v>
                </c:pt>
                <c:pt idx="2">
                  <c:v>326.06</c:v>
                </c:pt>
                <c:pt idx="3">
                  <c:v>340.15</c:v>
                </c:pt>
                <c:pt idx="4">
                  <c:v>377.94</c:v>
                </c:pt>
                <c:pt idx="5">
                  <c:v>309.14999999999998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65376"/>
        <c:axId val="440218688"/>
      </c:barChart>
      <c:catAx>
        <c:axId val="3873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0218688"/>
        <c:crosses val="autoZero"/>
        <c:auto val="1"/>
        <c:lblAlgn val="ctr"/>
        <c:lblOffset val="100"/>
        <c:noMultiLvlLbl val="0"/>
      </c:catAx>
      <c:valAx>
        <c:axId val="4402186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365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290.87</c:v>
                </c:pt>
                <c:pt idx="1">
                  <c:v>316.57</c:v>
                </c:pt>
                <c:pt idx="2">
                  <c:v>318.27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65888"/>
        <c:axId val="440220416"/>
      </c:barChart>
      <c:catAx>
        <c:axId val="3873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0220416"/>
        <c:crosses val="autoZero"/>
        <c:auto val="1"/>
        <c:lblAlgn val="ctr"/>
        <c:lblOffset val="100"/>
        <c:noMultiLvlLbl val="0"/>
      </c:catAx>
      <c:valAx>
        <c:axId val="44022041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365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0.18229997987104343</c:v>
                </c:pt>
                <c:pt idx="1">
                  <c:v>4.9300068980304305E-2</c:v>
                </c:pt>
                <c:pt idx="2">
                  <c:v>8.8600004614208749E-2</c:v>
                </c:pt>
                <c:pt idx="3">
                  <c:v>4.780002781224911E-2</c:v>
                </c:pt>
                <c:pt idx="4">
                  <c:v>2.2099943338363098E-2</c:v>
                </c:pt>
                <c:pt idx="5">
                  <c:v>0.10939992638432083</c:v>
                </c:pt>
                <c:pt idx="6">
                  <c:v>8.9000043813817098E-2</c:v>
                </c:pt>
                <c:pt idx="7">
                  <c:v>4.8299970981283448E-2</c:v>
                </c:pt>
                <c:pt idx="8">
                  <c:v>7.1400012318667411E-2</c:v>
                </c:pt>
                <c:pt idx="9">
                  <c:v>3.9000012064674273E-2</c:v>
                </c:pt>
                <c:pt idx="10">
                  <c:v>1.3200023621362262E-2</c:v>
                </c:pt>
                <c:pt idx="11">
                  <c:v>0.23959998619970591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377344"/>
        <c:axId val="388277952"/>
      </c:barChart>
      <c:catAx>
        <c:axId val="312377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8277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2779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37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6956126</c:v>
                </c:pt>
                <c:pt idx="1">
                  <c:v>6962787</c:v>
                </c:pt>
                <c:pt idx="2">
                  <c:v>6892668</c:v>
                </c:pt>
                <c:pt idx="3">
                  <c:v>6912523</c:v>
                </c:pt>
                <c:pt idx="4">
                  <c:v>6907869</c:v>
                </c:pt>
                <c:pt idx="5">
                  <c:v>6831218</c:v>
                </c:pt>
                <c:pt idx="6">
                  <c:v>6779300</c:v>
                </c:pt>
                <c:pt idx="7">
                  <c:v>6792843</c:v>
                </c:pt>
                <c:pt idx="8">
                  <c:v>6790665</c:v>
                </c:pt>
                <c:pt idx="9">
                  <c:v>6732312</c:v>
                </c:pt>
                <c:pt idx="10">
                  <c:v>6737478</c:v>
                </c:pt>
                <c:pt idx="11">
                  <c:v>6745980</c:v>
                </c:pt>
                <c:pt idx="12">
                  <c:v>6771665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2384552</c:v>
                </c:pt>
                <c:pt idx="1">
                  <c:v>2389847</c:v>
                </c:pt>
                <c:pt idx="2">
                  <c:v>2365760</c:v>
                </c:pt>
                <c:pt idx="3">
                  <c:v>2352137</c:v>
                </c:pt>
                <c:pt idx="4">
                  <c:v>2343789</c:v>
                </c:pt>
                <c:pt idx="5">
                  <c:v>2343095</c:v>
                </c:pt>
                <c:pt idx="6">
                  <c:v>2305551</c:v>
                </c:pt>
                <c:pt idx="7">
                  <c:v>2325312</c:v>
                </c:pt>
                <c:pt idx="8">
                  <c:v>2337865</c:v>
                </c:pt>
                <c:pt idx="9">
                  <c:v>2350630</c:v>
                </c:pt>
                <c:pt idx="10">
                  <c:v>2343268</c:v>
                </c:pt>
                <c:pt idx="11">
                  <c:v>2349896</c:v>
                </c:pt>
                <c:pt idx="12">
                  <c:v>2376169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3505090</c:v>
                </c:pt>
                <c:pt idx="1">
                  <c:v>3482944</c:v>
                </c:pt>
                <c:pt idx="2">
                  <c:v>3457657</c:v>
                </c:pt>
                <c:pt idx="3">
                  <c:v>3474771</c:v>
                </c:pt>
                <c:pt idx="4">
                  <c:v>3478440</c:v>
                </c:pt>
                <c:pt idx="5">
                  <c:v>3406539</c:v>
                </c:pt>
                <c:pt idx="6">
                  <c:v>3517167</c:v>
                </c:pt>
                <c:pt idx="7">
                  <c:v>3537736</c:v>
                </c:pt>
                <c:pt idx="8">
                  <c:v>3511245</c:v>
                </c:pt>
                <c:pt idx="9">
                  <c:v>3484247</c:v>
                </c:pt>
                <c:pt idx="10">
                  <c:v>3490767</c:v>
                </c:pt>
                <c:pt idx="11">
                  <c:v>3515453</c:v>
                </c:pt>
                <c:pt idx="12">
                  <c:v>3524429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2735893</c:v>
                </c:pt>
                <c:pt idx="1">
                  <c:v>2764995</c:v>
                </c:pt>
                <c:pt idx="2">
                  <c:v>2704495</c:v>
                </c:pt>
                <c:pt idx="3">
                  <c:v>2733462</c:v>
                </c:pt>
                <c:pt idx="4">
                  <c:v>2745893</c:v>
                </c:pt>
                <c:pt idx="5">
                  <c:v>2789726</c:v>
                </c:pt>
                <c:pt idx="6">
                  <c:v>2760392</c:v>
                </c:pt>
                <c:pt idx="7">
                  <c:v>2811094</c:v>
                </c:pt>
                <c:pt idx="8">
                  <c:v>2813778</c:v>
                </c:pt>
                <c:pt idx="9">
                  <c:v>2755044</c:v>
                </c:pt>
                <c:pt idx="10">
                  <c:v>2764574</c:v>
                </c:pt>
                <c:pt idx="11">
                  <c:v>2772775</c:v>
                </c:pt>
                <c:pt idx="12">
                  <c:v>2805558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335040"/>
        <c:axId val="388280256"/>
      </c:lineChart>
      <c:catAx>
        <c:axId val="3813350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8280256"/>
        <c:crosses val="autoZero"/>
        <c:auto val="1"/>
        <c:lblAlgn val="ctr"/>
        <c:lblOffset val="100"/>
        <c:noMultiLvlLbl val="0"/>
      </c:catAx>
      <c:valAx>
        <c:axId val="388280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335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13514303</c:v>
                </c:pt>
                <c:pt idx="1">
                  <c:v>13542907</c:v>
                </c:pt>
                <c:pt idx="2">
                  <c:v>13486639</c:v>
                </c:pt>
                <c:pt idx="3">
                  <c:v>13726737</c:v>
                </c:pt>
                <c:pt idx="4">
                  <c:v>13885420</c:v>
                </c:pt>
                <c:pt idx="5">
                  <c:v>14038157</c:v>
                </c:pt>
                <c:pt idx="6">
                  <c:v>14625158</c:v>
                </c:pt>
                <c:pt idx="7">
                  <c:v>14953308</c:v>
                </c:pt>
                <c:pt idx="8">
                  <c:v>15046243</c:v>
                </c:pt>
                <c:pt idx="9">
                  <c:v>15061247</c:v>
                </c:pt>
                <c:pt idx="10">
                  <c:v>14744790</c:v>
                </c:pt>
                <c:pt idx="11">
                  <c:v>14889411</c:v>
                </c:pt>
                <c:pt idx="12">
                  <c:v>14964901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5126637</c:v>
                </c:pt>
                <c:pt idx="1">
                  <c:v>5141820</c:v>
                </c:pt>
                <c:pt idx="2">
                  <c:v>5248088</c:v>
                </c:pt>
                <c:pt idx="3">
                  <c:v>5401913</c:v>
                </c:pt>
                <c:pt idx="4">
                  <c:v>5503748</c:v>
                </c:pt>
                <c:pt idx="5">
                  <c:v>5647034</c:v>
                </c:pt>
                <c:pt idx="6">
                  <c:v>5760084</c:v>
                </c:pt>
                <c:pt idx="7">
                  <c:v>5941803</c:v>
                </c:pt>
                <c:pt idx="8">
                  <c:v>6055549</c:v>
                </c:pt>
                <c:pt idx="9">
                  <c:v>6193831</c:v>
                </c:pt>
                <c:pt idx="10">
                  <c:v>5942608</c:v>
                </c:pt>
                <c:pt idx="11">
                  <c:v>6015467</c:v>
                </c:pt>
                <c:pt idx="12">
                  <c:v>5953565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4030594</c:v>
                </c:pt>
                <c:pt idx="1">
                  <c:v>3995496</c:v>
                </c:pt>
                <c:pt idx="2">
                  <c:v>3948498</c:v>
                </c:pt>
                <c:pt idx="3">
                  <c:v>3967480</c:v>
                </c:pt>
                <c:pt idx="4">
                  <c:v>3973166</c:v>
                </c:pt>
                <c:pt idx="5">
                  <c:v>3902810</c:v>
                </c:pt>
                <c:pt idx="6">
                  <c:v>4400260</c:v>
                </c:pt>
                <c:pt idx="7">
                  <c:v>4481909</c:v>
                </c:pt>
                <c:pt idx="8">
                  <c:v>4438488</c:v>
                </c:pt>
                <c:pt idx="9">
                  <c:v>4407832</c:v>
                </c:pt>
                <c:pt idx="10">
                  <c:v>4419287</c:v>
                </c:pt>
                <c:pt idx="11">
                  <c:v>4482309</c:v>
                </c:pt>
                <c:pt idx="12">
                  <c:v>4537210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3896511</c:v>
                </c:pt>
                <c:pt idx="1">
                  <c:v>3959098</c:v>
                </c:pt>
                <c:pt idx="2">
                  <c:v>3840408</c:v>
                </c:pt>
                <c:pt idx="3">
                  <c:v>3902926</c:v>
                </c:pt>
                <c:pt idx="4">
                  <c:v>3953234</c:v>
                </c:pt>
                <c:pt idx="5">
                  <c:v>4063194</c:v>
                </c:pt>
                <c:pt idx="6">
                  <c:v>4044364</c:v>
                </c:pt>
                <c:pt idx="7">
                  <c:v>4176280</c:v>
                </c:pt>
                <c:pt idx="8">
                  <c:v>4190459</c:v>
                </c:pt>
                <c:pt idx="9">
                  <c:v>4090555</c:v>
                </c:pt>
                <c:pt idx="10">
                  <c:v>4030020</c:v>
                </c:pt>
                <c:pt idx="11">
                  <c:v>4056561</c:v>
                </c:pt>
                <c:pt idx="12">
                  <c:v>4139353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25600"/>
        <c:axId val="388282560"/>
      </c:lineChart>
      <c:catAx>
        <c:axId val="2816256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8282560"/>
        <c:crosses val="autoZero"/>
        <c:auto val="1"/>
        <c:lblAlgn val="ctr"/>
        <c:lblOffset val="100"/>
        <c:noMultiLvlLbl val="0"/>
      </c:catAx>
      <c:valAx>
        <c:axId val="388282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6256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293667666485</c:v>
                </c:pt>
                <c:pt idx="1">
                  <c:v>304048661898</c:v>
                </c:pt>
                <c:pt idx="2">
                  <c:v>293576447364</c:v>
                </c:pt>
                <c:pt idx="3">
                  <c:v>295343346640</c:v>
                </c:pt>
                <c:pt idx="4">
                  <c:v>295086181751</c:v>
                </c:pt>
                <c:pt idx="5">
                  <c:v>295874635697</c:v>
                </c:pt>
                <c:pt idx="6">
                  <c:v>291098208427</c:v>
                </c:pt>
                <c:pt idx="7">
                  <c:v>288157715588</c:v>
                </c:pt>
                <c:pt idx="8">
                  <c:v>288310733209</c:v>
                </c:pt>
                <c:pt idx="9">
                  <c:v>282835310228</c:v>
                </c:pt>
                <c:pt idx="10">
                  <c:v>283264839806</c:v>
                </c:pt>
                <c:pt idx="11">
                  <c:v>290156919386</c:v>
                </c:pt>
                <c:pt idx="12">
                  <c:v>300349407762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107306664100</c:v>
                </c:pt>
                <c:pt idx="1">
                  <c:v>106224863086</c:v>
                </c:pt>
                <c:pt idx="2">
                  <c:v>105504887485</c:v>
                </c:pt>
                <c:pt idx="3">
                  <c:v>104516346577</c:v>
                </c:pt>
                <c:pt idx="4">
                  <c:v>104131977701</c:v>
                </c:pt>
                <c:pt idx="5">
                  <c:v>105100839718</c:v>
                </c:pt>
                <c:pt idx="6">
                  <c:v>104986250955</c:v>
                </c:pt>
                <c:pt idx="7">
                  <c:v>106896715148</c:v>
                </c:pt>
                <c:pt idx="8">
                  <c:v>108352938185</c:v>
                </c:pt>
                <c:pt idx="9">
                  <c:v>108688966988</c:v>
                </c:pt>
                <c:pt idx="10">
                  <c:v>106868705444</c:v>
                </c:pt>
                <c:pt idx="11">
                  <c:v>107941989107</c:v>
                </c:pt>
                <c:pt idx="12">
                  <c:v>113078486392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28821732346</c:v>
                </c:pt>
                <c:pt idx="1">
                  <c:v>28503910837</c:v>
                </c:pt>
                <c:pt idx="2">
                  <c:v>26177544903</c:v>
                </c:pt>
                <c:pt idx="3">
                  <c:v>27970436116</c:v>
                </c:pt>
                <c:pt idx="4">
                  <c:v>27472601693</c:v>
                </c:pt>
                <c:pt idx="5">
                  <c:v>26615706650</c:v>
                </c:pt>
                <c:pt idx="6">
                  <c:v>26383207851</c:v>
                </c:pt>
                <c:pt idx="7">
                  <c:v>26451330830</c:v>
                </c:pt>
                <c:pt idx="8">
                  <c:v>25046233791</c:v>
                </c:pt>
                <c:pt idx="9">
                  <c:v>24831669019</c:v>
                </c:pt>
                <c:pt idx="10">
                  <c:v>25228266480</c:v>
                </c:pt>
                <c:pt idx="11">
                  <c:v>31311831151</c:v>
                </c:pt>
                <c:pt idx="12">
                  <c:v>35219046524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47899252059</c:v>
                </c:pt>
                <c:pt idx="1">
                  <c:v>51487674447</c:v>
                </c:pt>
                <c:pt idx="2">
                  <c:v>47298444822</c:v>
                </c:pt>
                <c:pt idx="3">
                  <c:v>45718611284</c:v>
                </c:pt>
                <c:pt idx="4">
                  <c:v>45600374485</c:v>
                </c:pt>
                <c:pt idx="5">
                  <c:v>46440601662</c:v>
                </c:pt>
                <c:pt idx="6">
                  <c:v>43853858000</c:v>
                </c:pt>
                <c:pt idx="7">
                  <c:v>46763706309</c:v>
                </c:pt>
                <c:pt idx="8">
                  <c:v>46488165602</c:v>
                </c:pt>
                <c:pt idx="9">
                  <c:v>41283628986</c:v>
                </c:pt>
                <c:pt idx="10">
                  <c:v>41423985164</c:v>
                </c:pt>
                <c:pt idx="11">
                  <c:v>41294738097</c:v>
                </c:pt>
                <c:pt idx="12">
                  <c:v>42042949018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543936"/>
        <c:axId val="380584512"/>
      </c:lineChart>
      <c:catAx>
        <c:axId val="3815439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0584512"/>
        <c:crosses val="autoZero"/>
        <c:auto val="1"/>
        <c:lblAlgn val="ctr"/>
        <c:lblOffset val="100"/>
        <c:noMultiLvlLbl val="0"/>
      </c:catAx>
      <c:valAx>
        <c:axId val="380584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543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21730</c:v>
                </c:pt>
                <c:pt idx="1">
                  <c:v>22451</c:v>
                </c:pt>
                <c:pt idx="2">
                  <c:v>21768</c:v>
                </c:pt>
                <c:pt idx="3">
                  <c:v>21516</c:v>
                </c:pt>
                <c:pt idx="4">
                  <c:v>21252</c:v>
                </c:pt>
                <c:pt idx="5">
                  <c:v>21076</c:v>
                </c:pt>
                <c:pt idx="6">
                  <c:v>19904</c:v>
                </c:pt>
                <c:pt idx="7">
                  <c:v>19270</c:v>
                </c:pt>
                <c:pt idx="8">
                  <c:v>19162</c:v>
                </c:pt>
                <c:pt idx="9">
                  <c:v>18779</c:v>
                </c:pt>
                <c:pt idx="10">
                  <c:v>19211</c:v>
                </c:pt>
                <c:pt idx="11">
                  <c:v>19487</c:v>
                </c:pt>
                <c:pt idx="12">
                  <c:v>20070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20931</c:v>
                </c:pt>
                <c:pt idx="1">
                  <c:v>20659</c:v>
                </c:pt>
                <c:pt idx="2">
                  <c:v>20103</c:v>
                </c:pt>
                <c:pt idx="3">
                  <c:v>19348</c:v>
                </c:pt>
                <c:pt idx="4">
                  <c:v>18920</c:v>
                </c:pt>
                <c:pt idx="5">
                  <c:v>18612</c:v>
                </c:pt>
                <c:pt idx="6">
                  <c:v>18227</c:v>
                </c:pt>
                <c:pt idx="7">
                  <c:v>17991</c:v>
                </c:pt>
                <c:pt idx="8">
                  <c:v>17893</c:v>
                </c:pt>
                <c:pt idx="9">
                  <c:v>17548</c:v>
                </c:pt>
                <c:pt idx="10">
                  <c:v>17983</c:v>
                </c:pt>
                <c:pt idx="11">
                  <c:v>17944</c:v>
                </c:pt>
                <c:pt idx="12">
                  <c:v>18993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7151</c:v>
                </c:pt>
                <c:pt idx="1">
                  <c:v>7134</c:v>
                </c:pt>
                <c:pt idx="2">
                  <c:v>6630</c:v>
                </c:pt>
                <c:pt idx="3">
                  <c:v>7050</c:v>
                </c:pt>
                <c:pt idx="4">
                  <c:v>6915</c:v>
                </c:pt>
                <c:pt idx="5">
                  <c:v>6820</c:v>
                </c:pt>
                <c:pt idx="6">
                  <c:v>5996</c:v>
                </c:pt>
                <c:pt idx="7">
                  <c:v>5902</c:v>
                </c:pt>
                <c:pt idx="8">
                  <c:v>5643</c:v>
                </c:pt>
                <c:pt idx="9">
                  <c:v>5634</c:v>
                </c:pt>
                <c:pt idx="10">
                  <c:v>5709</c:v>
                </c:pt>
                <c:pt idx="11">
                  <c:v>6986</c:v>
                </c:pt>
                <c:pt idx="12">
                  <c:v>7762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12293</c:v>
                </c:pt>
                <c:pt idx="1">
                  <c:v>13005</c:v>
                </c:pt>
                <c:pt idx="2">
                  <c:v>12316</c:v>
                </c:pt>
                <c:pt idx="3">
                  <c:v>11714</c:v>
                </c:pt>
                <c:pt idx="4">
                  <c:v>11535</c:v>
                </c:pt>
                <c:pt idx="5">
                  <c:v>11430</c:v>
                </c:pt>
                <c:pt idx="6">
                  <c:v>10843</c:v>
                </c:pt>
                <c:pt idx="7">
                  <c:v>11197</c:v>
                </c:pt>
                <c:pt idx="8">
                  <c:v>11094</c:v>
                </c:pt>
                <c:pt idx="9">
                  <c:v>10092</c:v>
                </c:pt>
                <c:pt idx="10">
                  <c:v>10279</c:v>
                </c:pt>
                <c:pt idx="11">
                  <c:v>10180</c:v>
                </c:pt>
                <c:pt idx="12">
                  <c:v>10157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418304"/>
        <c:axId val="380586816"/>
      </c:lineChart>
      <c:catAx>
        <c:axId val="3124183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0586816"/>
        <c:crosses val="autoZero"/>
        <c:auto val="1"/>
        <c:lblAlgn val="ctr"/>
        <c:lblOffset val="100"/>
        <c:noMultiLvlLbl val="0"/>
      </c:catAx>
      <c:valAx>
        <c:axId val="380586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418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1.41E-2</c:v>
                </c:pt>
                <c:pt idx="1">
                  <c:v>1.37E-2</c:v>
                </c:pt>
                <c:pt idx="2">
                  <c:v>1.32E-2</c:v>
                </c:pt>
                <c:pt idx="3">
                  <c:v>1.2999999999999999E-2</c:v>
                </c:pt>
                <c:pt idx="4">
                  <c:v>1.3100000000000001E-2</c:v>
                </c:pt>
                <c:pt idx="5">
                  <c:v>1.35E-2</c:v>
                </c:pt>
                <c:pt idx="6">
                  <c:v>1.41E-2</c:v>
                </c:pt>
                <c:pt idx="7">
                  <c:v>1.37E-2</c:v>
                </c:pt>
                <c:pt idx="8">
                  <c:v>1.34E-2</c:v>
                </c:pt>
                <c:pt idx="9">
                  <c:v>1.24E-2</c:v>
                </c:pt>
                <c:pt idx="10">
                  <c:v>1.3299999999999999E-2</c:v>
                </c:pt>
                <c:pt idx="11">
                  <c:v>1.35E-2</c:v>
                </c:pt>
                <c:pt idx="12">
                  <c:v>1.3299999999999999E-2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5.8999999999999999E-3</c:v>
                </c:pt>
                <c:pt idx="1">
                  <c:v>6.0000000000000001E-3</c:v>
                </c:pt>
                <c:pt idx="2">
                  <c:v>5.7999999999999996E-3</c:v>
                </c:pt>
                <c:pt idx="3">
                  <c:v>5.7999999999999996E-3</c:v>
                </c:pt>
                <c:pt idx="4">
                  <c:v>5.8999999999999999E-3</c:v>
                </c:pt>
                <c:pt idx="5">
                  <c:v>5.8999999999999999E-3</c:v>
                </c:pt>
                <c:pt idx="6">
                  <c:v>5.7000000000000002E-3</c:v>
                </c:pt>
                <c:pt idx="7">
                  <c:v>6.1000000000000004E-3</c:v>
                </c:pt>
                <c:pt idx="8">
                  <c:v>5.7999999999999996E-3</c:v>
                </c:pt>
                <c:pt idx="9">
                  <c:v>5.7000000000000002E-3</c:v>
                </c:pt>
                <c:pt idx="10">
                  <c:v>5.7000000000000002E-3</c:v>
                </c:pt>
                <c:pt idx="11">
                  <c:v>5.7000000000000002E-3</c:v>
                </c:pt>
                <c:pt idx="12">
                  <c:v>5.7000000000000002E-3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8.0999999999999996E-3</c:v>
                </c:pt>
                <c:pt idx="1">
                  <c:v>7.4999999999999997E-3</c:v>
                </c:pt>
                <c:pt idx="2">
                  <c:v>7.1000000000000004E-3</c:v>
                </c:pt>
                <c:pt idx="3">
                  <c:v>6.8999999999999999E-3</c:v>
                </c:pt>
                <c:pt idx="4">
                  <c:v>6.8999999999999999E-3</c:v>
                </c:pt>
                <c:pt idx="5">
                  <c:v>7.4999999999999997E-3</c:v>
                </c:pt>
                <c:pt idx="6">
                  <c:v>8.2000000000000007E-3</c:v>
                </c:pt>
                <c:pt idx="7">
                  <c:v>8.0000000000000002E-3</c:v>
                </c:pt>
                <c:pt idx="8">
                  <c:v>7.7999999999999996E-3</c:v>
                </c:pt>
                <c:pt idx="9">
                  <c:v>6.4000000000000003E-3</c:v>
                </c:pt>
                <c:pt idx="10">
                  <c:v>7.7999999999999996E-3</c:v>
                </c:pt>
                <c:pt idx="11">
                  <c:v>8.8999999999999999E-3</c:v>
                </c:pt>
                <c:pt idx="12">
                  <c:v>7.7000000000000002E-3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3.3E-3</c:v>
                </c:pt>
                <c:pt idx="1">
                  <c:v>3.3999999999999998E-3</c:v>
                </c:pt>
                <c:pt idx="2">
                  <c:v>3.2000000000000002E-3</c:v>
                </c:pt>
                <c:pt idx="3">
                  <c:v>3.3E-3</c:v>
                </c:pt>
                <c:pt idx="4">
                  <c:v>3.5000000000000001E-3</c:v>
                </c:pt>
                <c:pt idx="5">
                  <c:v>3.8E-3</c:v>
                </c:pt>
                <c:pt idx="6">
                  <c:v>3.8999999999999998E-3</c:v>
                </c:pt>
                <c:pt idx="7">
                  <c:v>4.0000000000000001E-3</c:v>
                </c:pt>
                <c:pt idx="8">
                  <c:v>4.1000000000000003E-3</c:v>
                </c:pt>
                <c:pt idx="9">
                  <c:v>4.1999999999999997E-3</c:v>
                </c:pt>
                <c:pt idx="10">
                  <c:v>4.3E-3</c:v>
                </c:pt>
                <c:pt idx="11">
                  <c:v>4.1999999999999997E-3</c:v>
                </c:pt>
                <c:pt idx="12">
                  <c:v>4.3E-3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18944"/>
        <c:axId val="380589120"/>
      </c:lineChart>
      <c:catAx>
        <c:axId val="281618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0589120"/>
        <c:crosses val="autoZero"/>
        <c:auto val="1"/>
        <c:lblAlgn val="ctr"/>
        <c:lblOffset val="100"/>
        <c:noMultiLvlLbl val="0"/>
      </c:catAx>
      <c:valAx>
        <c:axId val="380589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618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9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09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497</v>
      </c>
    </row>
    <row r="9" spans="1:9" s="1" customFormat="1" ht="18" x14ac:dyDescent="0.25">
      <c r="B9" s="4" t="s">
        <v>498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499</v>
      </c>
      <c r="B12" s="16"/>
      <c r="C12" s="64" t="s">
        <v>500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501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16</v>
      </c>
      <c r="F16" s="115" t="s">
        <v>241</v>
      </c>
      <c r="G16" s="118">
        <v>105558</v>
      </c>
      <c r="H16" s="121">
        <f t="shared" ref="H16:H22" si="0">IF(SUM($B$70:$B$75)&gt;0,G16/SUM($B$70:$B$75,0))</f>
        <v>1.4245907429268121E-2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405470</v>
      </c>
      <c r="H17" s="114">
        <f t="shared" si="0"/>
        <v>5.4721461995730733E-2</v>
      </c>
    </row>
    <row r="18" spans="1:8" ht="15.75" x14ac:dyDescent="0.25">
      <c r="A18" s="68"/>
      <c r="B18" s="69">
        <f>C18+D18</f>
        <v>634</v>
      </c>
      <c r="C18" s="69">
        <v>33</v>
      </c>
      <c r="D18" s="69">
        <v>601</v>
      </c>
      <c r="F18" s="26" t="s">
        <v>244</v>
      </c>
      <c r="G18" s="119">
        <v>272991</v>
      </c>
      <c r="H18" s="114">
        <f t="shared" si="0"/>
        <v>3.6842347477437365E-2</v>
      </c>
    </row>
    <row r="19" spans="1:8" x14ac:dyDescent="0.2">
      <c r="A19" s="70"/>
      <c r="F19" s="26" t="s">
        <v>245</v>
      </c>
      <c r="G19" s="119">
        <v>674754</v>
      </c>
      <c r="H19" s="114">
        <f t="shared" si="0"/>
        <v>9.1063519785600164E-2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192395</v>
      </c>
      <c r="H20" s="114">
        <f t="shared" si="0"/>
        <v>2.5965264213551224E-2</v>
      </c>
    </row>
    <row r="21" spans="1:8" ht="15.75" x14ac:dyDescent="0.25">
      <c r="A21" s="14" t="s">
        <v>483</v>
      </c>
      <c r="B21" s="10"/>
      <c r="C21" s="10"/>
      <c r="D21" s="11">
        <v>9000989</v>
      </c>
      <c r="F21" s="26" t="s">
        <v>247</v>
      </c>
      <c r="G21" s="119">
        <v>1442772</v>
      </c>
      <c r="H21" s="114">
        <f t="shared" si="0"/>
        <v>0.19471377208302568</v>
      </c>
    </row>
    <row r="22" spans="1:8" ht="15.75" x14ac:dyDescent="0.25">
      <c r="A22" s="14" t="s">
        <v>484</v>
      </c>
      <c r="B22" s="10"/>
      <c r="C22" s="10"/>
      <c r="D22" s="12">
        <v>-1.1409000000000001E-2</v>
      </c>
      <c r="F22" s="26" t="s">
        <v>248</v>
      </c>
      <c r="G22" s="119">
        <v>4421325</v>
      </c>
      <c r="H22" s="114">
        <f t="shared" si="0"/>
        <v>0.59669363444465484</v>
      </c>
    </row>
    <row r="23" spans="1:8" ht="15.75" x14ac:dyDescent="0.25">
      <c r="A23" s="9" t="s">
        <v>4</v>
      </c>
      <c r="B23" s="10"/>
      <c r="C23" s="10"/>
      <c r="D23" s="11">
        <v>2693034</v>
      </c>
      <c r="F23" s="27" t="s">
        <v>249</v>
      </c>
      <c r="G23" s="117"/>
      <c r="H23" s="125">
        <v>11.48</v>
      </c>
    </row>
    <row r="24" spans="1:8" ht="15.75" x14ac:dyDescent="0.25">
      <c r="A24" s="14" t="s">
        <v>5</v>
      </c>
      <c r="B24" s="10"/>
      <c r="C24" s="10"/>
      <c r="D24" s="11">
        <v>2691949</v>
      </c>
      <c r="F24" s="27" t="s">
        <v>250</v>
      </c>
      <c r="G24" s="117"/>
      <c r="H24" s="125">
        <v>11.32</v>
      </c>
    </row>
    <row r="25" spans="1:8" ht="15.75" x14ac:dyDescent="0.25">
      <c r="A25" s="9" t="s">
        <v>6</v>
      </c>
      <c r="B25" s="10"/>
      <c r="C25" s="10"/>
      <c r="D25" s="11">
        <v>4992667</v>
      </c>
      <c r="F25" s="27" t="s">
        <v>251</v>
      </c>
      <c r="G25" s="117"/>
      <c r="H25" s="125">
        <v>11.67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9420.27</v>
      </c>
      <c r="F28" s="26" t="s">
        <v>252</v>
      </c>
      <c r="G28" s="119">
        <v>6414926</v>
      </c>
      <c r="H28" s="114">
        <f t="shared" ref="H28:H34" si="1">IF($B$58&gt;0,G28/$B$58,0)</f>
        <v>0.71269123870721318</v>
      </c>
    </row>
    <row r="29" spans="1:8" ht="15.75" x14ac:dyDescent="0.25">
      <c r="A29" s="9" t="s">
        <v>10</v>
      </c>
      <c r="B29" s="16"/>
      <c r="C29" s="127">
        <v>6897.82</v>
      </c>
      <c r="F29" s="115" t="s">
        <v>254</v>
      </c>
      <c r="G29" s="118">
        <v>2586063</v>
      </c>
      <c r="H29" s="121">
        <f t="shared" si="1"/>
        <v>0.28730876129278682</v>
      </c>
    </row>
    <row r="30" spans="1:8" ht="15.75" x14ac:dyDescent="0.25">
      <c r="A30" s="9" t="s">
        <v>69</v>
      </c>
      <c r="B30" s="16"/>
      <c r="C30" s="127">
        <v>2077.5100000000002</v>
      </c>
      <c r="F30" s="26" t="s">
        <v>255</v>
      </c>
      <c r="G30" s="119">
        <v>736867</v>
      </c>
      <c r="H30" s="114">
        <f t="shared" si="1"/>
        <v>8.1865115044580106E-2</v>
      </c>
    </row>
    <row r="31" spans="1:8" ht="15.75" x14ac:dyDescent="0.25">
      <c r="A31" s="9" t="s">
        <v>70</v>
      </c>
      <c r="B31" s="16"/>
      <c r="C31" s="127">
        <v>2692.04</v>
      </c>
      <c r="F31" s="26" t="s">
        <v>256</v>
      </c>
      <c r="G31" s="119">
        <v>921125</v>
      </c>
      <c r="H31" s="114">
        <f t="shared" si="1"/>
        <v>0.10233597663545639</v>
      </c>
    </row>
    <row r="32" spans="1:8" ht="15.75" x14ac:dyDescent="0.25">
      <c r="A32" s="9" t="s">
        <v>11</v>
      </c>
      <c r="B32" s="16"/>
      <c r="C32" s="127">
        <v>3151.7</v>
      </c>
      <c r="F32" s="26" t="s">
        <v>257</v>
      </c>
      <c r="G32" s="119">
        <v>116182</v>
      </c>
      <c r="H32" s="114">
        <f t="shared" si="1"/>
        <v>1.2907692699102288E-2</v>
      </c>
    </row>
    <row r="33" spans="1:8" ht="15.75" x14ac:dyDescent="0.25">
      <c r="A33" s="9" t="s">
        <v>72</v>
      </c>
      <c r="B33" s="16"/>
      <c r="C33" s="127">
        <v>6369.9</v>
      </c>
      <c r="F33" s="26" t="s">
        <v>258</v>
      </c>
      <c r="G33" s="119">
        <v>364709</v>
      </c>
      <c r="H33" s="114">
        <f t="shared" si="1"/>
        <v>4.0518769659645182E-2</v>
      </c>
    </row>
    <row r="34" spans="1:8" ht="15.75" x14ac:dyDescent="0.25">
      <c r="A34" s="9" t="s">
        <v>239</v>
      </c>
      <c r="B34" s="16"/>
      <c r="C34" s="127">
        <v>4835.43</v>
      </c>
      <c r="F34" s="26" t="s">
        <v>259</v>
      </c>
      <c r="G34" s="119">
        <v>447180</v>
      </c>
      <c r="H34" s="114">
        <f t="shared" si="1"/>
        <v>4.9681207254002865E-2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88</v>
      </c>
      <c r="B37" s="249"/>
      <c r="C37" s="113"/>
      <c r="H37" s="1"/>
    </row>
    <row r="38" spans="1:8" ht="15.75" x14ac:dyDescent="0.25">
      <c r="A38" s="238" t="s">
        <v>502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3.5901000000000002E-2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5.1858000000000001E-2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0.105336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9.6826999999999996E-2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0.27863700000000002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0.29624899999999998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0.13519199999999998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22.616604402208701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503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8235740</v>
      </c>
      <c r="C54" s="22">
        <f>+B54-D54</f>
        <v>3968517</v>
      </c>
      <c r="D54" s="22">
        <f>ROUND(B54/(E54+1),0)</f>
        <v>4267223</v>
      </c>
      <c r="E54" s="122">
        <v>0.93</v>
      </c>
      <c r="F54" s="20"/>
      <c r="I54" s="1"/>
    </row>
    <row r="55" spans="1:9" x14ac:dyDescent="0.2">
      <c r="A55" s="18">
        <v>2000</v>
      </c>
      <c r="B55" s="19">
        <v>8605239</v>
      </c>
      <c r="C55" s="19">
        <f>+B55-D55</f>
        <v>4099878</v>
      </c>
      <c r="D55" s="19">
        <f>ROUND(B55/(E55+1),0)</f>
        <v>4505361</v>
      </c>
      <c r="E55" s="123">
        <v>0.91</v>
      </c>
      <c r="F55" s="24">
        <v>4.398E-3</v>
      </c>
      <c r="I55" s="1"/>
    </row>
    <row r="56" spans="1:9" x14ac:dyDescent="0.2">
      <c r="A56" s="21">
        <v>2010</v>
      </c>
      <c r="B56" s="22">
        <v>8851080</v>
      </c>
      <c r="C56" s="22">
        <f>+B56-D56</f>
        <v>4241142</v>
      </c>
      <c r="D56" s="22">
        <f>ROUND(B56/(E56+1),0)</f>
        <v>4609938</v>
      </c>
      <c r="E56" s="122">
        <v>0.92</v>
      </c>
      <c r="F56" s="23">
        <v>2.8210000000000002E-3</v>
      </c>
      <c r="I56" s="1"/>
    </row>
    <row r="57" spans="1:9" x14ac:dyDescent="0.2">
      <c r="A57" s="18">
        <v>2020</v>
      </c>
      <c r="B57" s="19">
        <v>9209944</v>
      </c>
      <c r="C57" s="19">
        <f>+B57-D57</f>
        <v>4413098</v>
      </c>
      <c r="D57" s="19">
        <f>ROUND(B57/(E57+1),0)</f>
        <v>4796846</v>
      </c>
      <c r="E57" s="123">
        <v>0.92</v>
      </c>
      <c r="F57" s="24">
        <v>3.9820000000000003E-3</v>
      </c>
      <c r="I57" s="1"/>
    </row>
    <row r="58" spans="1:9" ht="15.75" x14ac:dyDescent="0.25">
      <c r="A58" s="90">
        <v>2022</v>
      </c>
      <c r="B58" s="91">
        <f>C58+D58</f>
        <v>9000989</v>
      </c>
      <c r="C58" s="91">
        <v>4301228</v>
      </c>
      <c r="D58" s="91">
        <v>4699761</v>
      </c>
      <c r="E58" s="124">
        <v>0.91520143258348674</v>
      </c>
      <c r="F58" s="92">
        <v>-1.1409000000000001E-2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11.39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40.99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9.8800000000000008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38.31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572107</v>
      </c>
      <c r="C68" s="34">
        <v>285242</v>
      </c>
      <c r="D68" s="35">
        <v>286865</v>
      </c>
      <c r="I68" s="1"/>
    </row>
    <row r="69" spans="1:9" ht="15.75" x14ac:dyDescent="0.25">
      <c r="A69" s="18" t="s">
        <v>23</v>
      </c>
      <c r="B69" s="11">
        <f t="shared" si="2"/>
        <v>1019175</v>
      </c>
      <c r="C69" s="34">
        <v>539647</v>
      </c>
      <c r="D69" s="35">
        <v>479528</v>
      </c>
      <c r="I69" s="1"/>
    </row>
    <row r="70" spans="1:9" ht="15.75" x14ac:dyDescent="0.25">
      <c r="A70" s="18" t="s">
        <v>24</v>
      </c>
      <c r="B70" s="11">
        <f t="shared" si="2"/>
        <v>361689</v>
      </c>
      <c r="C70" s="34">
        <v>186361</v>
      </c>
      <c r="D70" s="35">
        <v>175328</v>
      </c>
      <c r="I70" s="1"/>
    </row>
    <row r="71" spans="1:9" ht="15.75" x14ac:dyDescent="0.25">
      <c r="A71" s="18" t="s">
        <v>25</v>
      </c>
      <c r="B71" s="11">
        <f t="shared" si="2"/>
        <v>949569</v>
      </c>
      <c r="C71" s="34">
        <v>478368</v>
      </c>
      <c r="D71" s="35">
        <v>471201</v>
      </c>
      <c r="I71" s="1"/>
    </row>
    <row r="72" spans="1:9" ht="15.75" x14ac:dyDescent="0.25">
      <c r="A72" s="36" t="s">
        <v>81</v>
      </c>
      <c r="B72" s="11">
        <f t="shared" si="2"/>
        <v>1767600</v>
      </c>
      <c r="C72" s="34">
        <v>862627</v>
      </c>
      <c r="D72" s="35">
        <v>904973</v>
      </c>
      <c r="I72" s="1"/>
    </row>
    <row r="73" spans="1:9" ht="15.75" x14ac:dyDescent="0.25">
      <c r="A73" s="36" t="s">
        <v>82</v>
      </c>
      <c r="B73" s="11">
        <f>C73+D73</f>
        <v>1475087</v>
      </c>
      <c r="C73" s="34">
        <v>705172</v>
      </c>
      <c r="D73" s="35">
        <v>769915</v>
      </c>
      <c r="I73" s="1"/>
    </row>
    <row r="74" spans="1:9" ht="15.75" x14ac:dyDescent="0.25">
      <c r="A74" s="36" t="s">
        <v>83</v>
      </c>
      <c r="B74" s="11">
        <f>C74+D74</f>
        <v>1364254</v>
      </c>
      <c r="C74" s="34">
        <v>620815</v>
      </c>
      <c r="D74" s="35">
        <v>743439</v>
      </c>
      <c r="I74" s="1"/>
    </row>
    <row r="75" spans="1:9" ht="15.75" x14ac:dyDescent="0.25">
      <c r="A75" s="18" t="s">
        <v>26</v>
      </c>
      <c r="B75" s="11">
        <f t="shared" si="2"/>
        <v>1491508</v>
      </c>
      <c r="C75" s="34">
        <v>622996</v>
      </c>
      <c r="D75" s="35">
        <v>868512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2693034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3.34</v>
      </c>
      <c r="F95" s="130" t="s">
        <v>261</v>
      </c>
      <c r="G95" s="129"/>
      <c r="H95" s="11">
        <v>2519165</v>
      </c>
      <c r="I95" s="12">
        <f>IF(AND($C$94&gt;0,$C$94&lt;&gt;"N/D")=TRUE,H95/$C$94,0)</f>
        <v>0.93543750283137905</v>
      </c>
    </row>
    <row r="96" spans="1:9" ht="15.75" x14ac:dyDescent="0.25">
      <c r="F96" s="130" t="s">
        <v>262</v>
      </c>
      <c r="G96" s="129"/>
      <c r="H96" s="11">
        <v>2225393</v>
      </c>
      <c r="I96" s="12">
        <f t="shared" ref="I96:I109" si="3">IF(AND($C$94&gt;0,$C$94&lt;&gt;"N/D")=TRUE,H96/$C$94,0)</f>
        <v>0.82635161680097613</v>
      </c>
    </row>
    <row r="97" spans="1:9" ht="15.75" x14ac:dyDescent="0.25">
      <c r="F97" s="128" t="s">
        <v>265</v>
      </c>
      <c r="G97" s="129"/>
      <c r="H97" s="11">
        <v>1798520</v>
      </c>
      <c r="I97" s="12">
        <f t="shared" si="3"/>
        <v>0.66784154971678789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1258080</v>
      </c>
      <c r="I98" s="12">
        <f t="shared" si="3"/>
        <v>0.46716083049824103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209575</v>
      </c>
      <c r="I99" s="12">
        <f t="shared" si="3"/>
        <v>7.7821148934621692E-2</v>
      </c>
    </row>
    <row r="100" spans="1:9" ht="15.75" x14ac:dyDescent="0.25">
      <c r="A100" s="43" t="s">
        <v>31</v>
      </c>
      <c r="B100" s="11">
        <v>1678904</v>
      </c>
      <c r="C100" s="12">
        <f>IF(AND($C$94&gt;0,$C$94&lt;&gt;"N/D")=TRUE,B100/$C$94,0)</f>
        <v>0.6234247321051275</v>
      </c>
      <c r="F100" s="128" t="s">
        <v>268</v>
      </c>
      <c r="G100" s="129"/>
      <c r="H100" s="11">
        <v>537559</v>
      </c>
      <c r="I100" s="12">
        <f t="shared" si="3"/>
        <v>0.19961092210495671</v>
      </c>
    </row>
    <row r="101" spans="1:9" ht="15.75" x14ac:dyDescent="0.25">
      <c r="A101" s="43" t="s">
        <v>32</v>
      </c>
      <c r="B101" s="11">
        <v>304883</v>
      </c>
      <c r="C101" s="12">
        <f>IF(AND($C$94&gt;0,$C$94&lt;&gt;"N/D")=TRUE,B101/$C$94,0)</f>
        <v>0.1132117158565395</v>
      </c>
      <c r="F101" s="128" t="s">
        <v>269</v>
      </c>
      <c r="G101" s="129"/>
      <c r="H101" s="11">
        <v>2115144</v>
      </c>
      <c r="I101" s="12">
        <f t="shared" si="3"/>
        <v>0.78541303228997483</v>
      </c>
    </row>
    <row r="102" spans="1:9" ht="15.75" x14ac:dyDescent="0.25">
      <c r="A102" s="43" t="s">
        <v>33</v>
      </c>
      <c r="B102" s="11">
        <v>411970</v>
      </c>
      <c r="C102" s="12">
        <f>IF(AND($C$94&gt;0,$C$94&lt;&gt;"N/D")=TRUE,B102/$C$94,0)</f>
        <v>0.15297615997421496</v>
      </c>
      <c r="F102" s="128" t="s">
        <v>270</v>
      </c>
      <c r="G102" s="129"/>
      <c r="H102" s="11">
        <v>2585911</v>
      </c>
      <c r="I102" s="12">
        <f t="shared" si="3"/>
        <v>0.96022218806000958</v>
      </c>
    </row>
    <row r="103" spans="1:9" ht="15.75" x14ac:dyDescent="0.25">
      <c r="A103" s="43" t="s">
        <v>34</v>
      </c>
      <c r="B103" s="11">
        <v>297277</v>
      </c>
      <c r="C103" s="12">
        <f>IF(AND($C$94&gt;0,$C$94&lt;&gt;"N/D")=TRUE,B103/$C$94,0)</f>
        <v>0.11038739206411802</v>
      </c>
      <c r="F103" s="128" t="s">
        <v>271</v>
      </c>
      <c r="G103" s="129"/>
      <c r="H103" s="11">
        <v>1608961</v>
      </c>
      <c r="I103" s="12">
        <f t="shared" si="3"/>
        <v>0.59745290998925371</v>
      </c>
    </row>
    <row r="104" spans="1:9" ht="15.75" x14ac:dyDescent="0.25">
      <c r="F104" s="128" t="s">
        <v>272</v>
      </c>
      <c r="G104" s="129"/>
      <c r="H104" s="11">
        <v>1852793</v>
      </c>
      <c r="I104" s="12">
        <f t="shared" si="3"/>
        <v>0.68799465584170116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2476883</v>
      </c>
      <c r="I105" s="12">
        <f t="shared" si="3"/>
        <v>0.91973699552252219</v>
      </c>
    </row>
    <row r="106" spans="1:9" ht="15.75" x14ac:dyDescent="0.25">
      <c r="A106" s="40" t="s">
        <v>37</v>
      </c>
      <c r="B106" s="10"/>
      <c r="C106" s="16"/>
      <c r="D106" s="11">
        <v>2691949</v>
      </c>
      <c r="F106" s="128" t="s">
        <v>264</v>
      </c>
      <c r="G106" s="129"/>
      <c r="H106" s="11">
        <v>2034054</v>
      </c>
      <c r="I106" s="12">
        <f t="shared" si="3"/>
        <v>0.75530201252564955</v>
      </c>
    </row>
    <row r="107" spans="1:9" ht="15.75" x14ac:dyDescent="0.25">
      <c r="A107" s="44" t="s">
        <v>38</v>
      </c>
      <c r="B107" s="28"/>
      <c r="C107" s="45"/>
      <c r="D107" s="126">
        <v>47245.37</v>
      </c>
      <c r="F107" s="128" t="s">
        <v>274</v>
      </c>
      <c r="G107" s="129"/>
      <c r="H107" s="11">
        <v>1259107</v>
      </c>
      <c r="I107" s="12">
        <f t="shared" si="3"/>
        <v>0.46754218476261344</v>
      </c>
    </row>
    <row r="108" spans="1:9" ht="15.75" x14ac:dyDescent="0.25">
      <c r="A108" s="26" t="s">
        <v>218</v>
      </c>
      <c r="B108" s="10"/>
      <c r="C108" s="16"/>
      <c r="D108" s="127">
        <v>14145.32</v>
      </c>
      <c r="F108" s="128" t="s">
        <v>275</v>
      </c>
      <c r="G108" s="129"/>
      <c r="H108" s="11">
        <v>932895</v>
      </c>
      <c r="I108" s="12">
        <f t="shared" si="3"/>
        <v>0.34641040551288993</v>
      </c>
    </row>
    <row r="109" spans="1:9" ht="15.75" x14ac:dyDescent="0.25">
      <c r="F109" s="128" t="s">
        <v>276</v>
      </c>
      <c r="G109" s="129"/>
      <c r="H109" s="11">
        <v>554792</v>
      </c>
      <c r="I109" s="12">
        <f t="shared" si="3"/>
        <v>0.2060100243814226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450857</v>
      </c>
      <c r="C112" s="12">
        <f>IF(AND($D$106&gt;0,$D$106&lt;&gt;"N/D")=TRUE,B112/$D$106,0)</f>
        <v>0.16748348501401772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1048053</v>
      </c>
      <c r="C113" s="12">
        <f t="shared" ref="C113:C118" si="4">IF(AND($D$106&gt;0,$D$106&lt;&gt;"N/D")=TRUE,B113/$D$106,0)</f>
        <v>0.38932869827771627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655845</v>
      </c>
      <c r="C114" s="12">
        <f t="shared" si="4"/>
        <v>0.24363203017590601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212496</v>
      </c>
      <c r="C115" s="12">
        <f t="shared" si="4"/>
        <v>7.8937602458293232E-2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225251</v>
      </c>
      <c r="C116" s="12">
        <f t="shared" si="4"/>
        <v>8.3675805150840527E-2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43236</v>
      </c>
      <c r="C117" s="12">
        <f t="shared" si="4"/>
        <v>1.6061225528418259E-2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56211</v>
      </c>
      <c r="C118" s="12">
        <f t="shared" si="4"/>
        <v>2.0881153394807998E-2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4992667</v>
      </c>
      <c r="C135" s="133">
        <f>C136+C137</f>
        <v>1</v>
      </c>
      <c r="G135" s="49" t="s">
        <v>277</v>
      </c>
      <c r="H135" s="131">
        <f>SUM(H136:H138)</f>
        <v>2756763</v>
      </c>
      <c r="I135" s="132">
        <f>SUM(I136:I138)</f>
        <v>1</v>
      </c>
    </row>
    <row r="136" spans="1:9" ht="15.75" x14ac:dyDescent="0.25">
      <c r="A136" s="50" t="s">
        <v>75</v>
      </c>
      <c r="B136" s="11">
        <v>4880567</v>
      </c>
      <c r="C136" s="24">
        <f>IF(AND($B$135&gt;0,$B$135&lt;&gt;"N/D")=TRUE,B136/$B$135,0)</f>
        <v>0.97754707053364465</v>
      </c>
      <c r="G136" s="50" t="s">
        <v>101</v>
      </c>
      <c r="H136" s="11">
        <v>726360</v>
      </c>
      <c r="I136" s="24">
        <f>IF(H135&gt;0,H136/$H$135,0)</f>
        <v>0.26348293270041712</v>
      </c>
    </row>
    <row r="137" spans="1:9" ht="15.75" x14ac:dyDescent="0.25">
      <c r="A137" s="50" t="s">
        <v>76</v>
      </c>
      <c r="B137" s="11">
        <v>112100</v>
      </c>
      <c r="C137" s="24">
        <f>IF(AND($B$135&gt;0,$B$135&lt;&gt;"N/D")=TRUE,B137/$B$135,0)</f>
        <v>2.2452929466355357E-2</v>
      </c>
      <c r="G137" s="50" t="s">
        <v>278</v>
      </c>
      <c r="H137" s="11">
        <v>464612</v>
      </c>
      <c r="I137" s="24">
        <f>IF(H136&gt;0,H137/$H$135,0)</f>
        <v>0.16853534380721158</v>
      </c>
    </row>
    <row r="138" spans="1:9" ht="15.75" x14ac:dyDescent="0.25">
      <c r="G138" s="50" t="s">
        <v>279</v>
      </c>
      <c r="H138" s="11">
        <v>1565791</v>
      </c>
      <c r="I138" s="24">
        <f>IF(H137&gt;0,H138/$H$135,0)</f>
        <v>0.5679817234923713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347193</v>
      </c>
      <c r="C141" s="24">
        <f t="shared" ref="C141:C146" si="6">IF(AND($B$136&gt;0,$B$136&lt;&gt;"N/D")=TRUE,B141/$B$136,0)</f>
        <v>7.1137841156570542E-2</v>
      </c>
      <c r="G141" s="26" t="s">
        <v>281</v>
      </c>
      <c r="H141" s="119">
        <v>2270769</v>
      </c>
      <c r="I141" s="114">
        <f t="shared" ref="I141:I148" si="7">IF($B$58&gt;0,H141/$B$58,0)</f>
        <v>0.25227994390394209</v>
      </c>
    </row>
    <row r="142" spans="1:9" ht="15.75" x14ac:dyDescent="0.25">
      <c r="A142" s="43" t="s">
        <v>51</v>
      </c>
      <c r="B142" s="11">
        <v>3243606</v>
      </c>
      <c r="C142" s="24">
        <f t="shared" si="6"/>
        <v>0.66459614221052599</v>
      </c>
      <c r="G142" s="116" t="s">
        <v>282</v>
      </c>
      <c r="H142" s="118">
        <f>SUM(H143:H148)</f>
        <v>6730220</v>
      </c>
      <c r="I142" s="121">
        <f t="shared" si="7"/>
        <v>0.74772005609605785</v>
      </c>
    </row>
    <row r="143" spans="1:9" ht="15.75" x14ac:dyDescent="0.25">
      <c r="A143" s="43" t="s">
        <v>52</v>
      </c>
      <c r="B143" s="11">
        <v>162569</v>
      </c>
      <c r="C143" s="24">
        <f t="shared" si="6"/>
        <v>3.3309449496339259E-2</v>
      </c>
      <c r="G143" s="26" t="s">
        <v>288</v>
      </c>
      <c r="H143" s="119">
        <v>523615</v>
      </c>
      <c r="I143" s="114">
        <f t="shared" si="7"/>
        <v>5.8173051872410911E-2</v>
      </c>
    </row>
    <row r="144" spans="1:9" ht="15.75" x14ac:dyDescent="0.25">
      <c r="A144" s="43" t="s">
        <v>53</v>
      </c>
      <c r="B144" s="11">
        <v>1127199</v>
      </c>
      <c r="C144" s="24">
        <f t="shared" si="6"/>
        <v>0.23095656713656426</v>
      </c>
      <c r="G144" s="26" t="s">
        <v>283</v>
      </c>
      <c r="H144" s="119">
        <v>3789896</v>
      </c>
      <c r="I144" s="114">
        <f t="shared" si="7"/>
        <v>0.42105328647774148</v>
      </c>
    </row>
    <row r="145" spans="1:9" ht="15.75" x14ac:dyDescent="0.25">
      <c r="A145" s="25" t="s">
        <v>14</v>
      </c>
      <c r="B145" s="31">
        <v>2655027</v>
      </c>
      <c r="C145" s="32">
        <f t="shared" si="6"/>
        <v>0.54399970331316017</v>
      </c>
      <c r="D145" s="52"/>
      <c r="G145" s="26" t="s">
        <v>284</v>
      </c>
      <c r="H145" s="119">
        <v>1114494</v>
      </c>
      <c r="I145" s="114">
        <f t="shared" si="7"/>
        <v>0.12381906032770398</v>
      </c>
    </row>
    <row r="146" spans="1:9" ht="15.75" x14ac:dyDescent="0.25">
      <c r="A146" s="25" t="s">
        <v>15</v>
      </c>
      <c r="B146" s="31">
        <v>2225540</v>
      </c>
      <c r="C146" s="32">
        <f t="shared" si="6"/>
        <v>0.45600029668683989</v>
      </c>
      <c r="G146" s="26" t="s">
        <v>285</v>
      </c>
      <c r="H146" s="119">
        <v>101901</v>
      </c>
      <c r="I146" s="114">
        <f t="shared" si="7"/>
        <v>1.1321089271412286E-2</v>
      </c>
    </row>
    <row r="147" spans="1:9" x14ac:dyDescent="0.2">
      <c r="G147" s="26" t="s">
        <v>286</v>
      </c>
      <c r="H147" s="119">
        <v>1179582</v>
      </c>
      <c r="I147" s="114">
        <f t="shared" si="7"/>
        <v>0.13105026569858044</v>
      </c>
    </row>
    <row r="148" spans="1:9" x14ac:dyDescent="0.2">
      <c r="G148" s="26" t="s">
        <v>287</v>
      </c>
      <c r="H148" s="119">
        <v>20732</v>
      </c>
      <c r="I148" s="114">
        <f t="shared" si="7"/>
        <v>2.3033024482087467E-3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8612.83</v>
      </c>
      <c r="E162" s="24">
        <f>IF(AND($D$107&gt;0,$D$107&lt;&gt;"N/D")=TRUE,D162/$D$107,0)</f>
        <v>0.18229997987104343</v>
      </c>
    </row>
    <row r="163" spans="1:9" ht="15.75" x14ac:dyDescent="0.2">
      <c r="A163" s="56" t="s">
        <v>55</v>
      </c>
      <c r="B163" s="28"/>
      <c r="C163" s="45"/>
      <c r="D163" s="57">
        <v>2329.1999999999998</v>
      </c>
      <c r="E163" s="23">
        <f t="shared" ref="E163:E173" si="8">IF(AND($D$107&gt;0,$D$107&lt;&gt;"N/D")=TRUE,D163/$D$107,0)</f>
        <v>4.9300068980304305E-2</v>
      </c>
    </row>
    <row r="164" spans="1:9" ht="15.75" x14ac:dyDescent="0.2">
      <c r="A164" s="51" t="s">
        <v>56</v>
      </c>
      <c r="B164" s="10"/>
      <c r="C164" s="16"/>
      <c r="D164" s="55">
        <v>4185.9399999999996</v>
      </c>
      <c r="E164" s="24">
        <f t="shared" si="8"/>
        <v>8.8600004614208749E-2</v>
      </c>
    </row>
    <row r="165" spans="1:9" ht="15.75" x14ac:dyDescent="0.2">
      <c r="A165" s="56" t="s">
        <v>57</v>
      </c>
      <c r="B165" s="28"/>
      <c r="C165" s="45"/>
      <c r="D165" s="57">
        <v>2258.33</v>
      </c>
      <c r="E165" s="23">
        <f t="shared" si="8"/>
        <v>4.780002781224911E-2</v>
      </c>
    </row>
    <row r="166" spans="1:9" ht="15.75" x14ac:dyDescent="0.2">
      <c r="A166" s="51" t="s">
        <v>58</v>
      </c>
      <c r="B166" s="10"/>
      <c r="C166" s="16"/>
      <c r="D166" s="55">
        <v>1044.1199999999999</v>
      </c>
      <c r="E166" s="24">
        <f t="shared" si="8"/>
        <v>2.2099943338363098E-2</v>
      </c>
    </row>
    <row r="167" spans="1:9" ht="15.75" x14ac:dyDescent="0.2">
      <c r="A167" s="56" t="s">
        <v>59</v>
      </c>
      <c r="B167" s="28"/>
      <c r="C167" s="45"/>
      <c r="D167" s="57">
        <v>5168.6400000000003</v>
      </c>
      <c r="E167" s="23">
        <f t="shared" si="8"/>
        <v>0.10939992638432083</v>
      </c>
    </row>
    <row r="168" spans="1:9" ht="15.75" x14ac:dyDescent="0.2">
      <c r="A168" s="51" t="s">
        <v>63</v>
      </c>
      <c r="B168" s="10"/>
      <c r="C168" s="16"/>
      <c r="D168" s="55">
        <v>4204.84</v>
      </c>
      <c r="E168" s="24">
        <f t="shared" si="8"/>
        <v>8.9000043813817098E-2</v>
      </c>
    </row>
    <row r="169" spans="1:9" ht="15.75" x14ac:dyDescent="0.2">
      <c r="A169" s="56" t="s">
        <v>64</v>
      </c>
      <c r="B169" s="28"/>
      <c r="C169" s="45"/>
      <c r="D169" s="57">
        <v>2281.9499999999998</v>
      </c>
      <c r="E169" s="23">
        <f t="shared" si="8"/>
        <v>4.8299970981283448E-2</v>
      </c>
    </row>
    <row r="170" spans="1:9" ht="15.75" x14ac:dyDescent="0.2">
      <c r="A170" s="51" t="s">
        <v>65</v>
      </c>
      <c r="B170" s="10"/>
      <c r="C170" s="16"/>
      <c r="D170" s="55">
        <v>3373.32</v>
      </c>
      <c r="E170" s="24">
        <f t="shared" si="8"/>
        <v>7.1400012318667411E-2</v>
      </c>
    </row>
    <row r="171" spans="1:9" ht="15.75" x14ac:dyDescent="0.2">
      <c r="A171" s="56" t="s">
        <v>66</v>
      </c>
      <c r="B171" s="28"/>
      <c r="C171" s="45"/>
      <c r="D171" s="57">
        <v>1842.57</v>
      </c>
      <c r="E171" s="23">
        <f t="shared" si="8"/>
        <v>3.9000012064674273E-2</v>
      </c>
    </row>
    <row r="172" spans="1:9" ht="15.75" x14ac:dyDescent="0.2">
      <c r="A172" s="51" t="s">
        <v>67</v>
      </c>
      <c r="B172" s="10"/>
      <c r="C172" s="16"/>
      <c r="D172" s="55">
        <v>623.64</v>
      </c>
      <c r="E172" s="24">
        <f t="shared" si="8"/>
        <v>1.3200023621362262E-2</v>
      </c>
    </row>
    <row r="173" spans="1:9" ht="15.75" x14ac:dyDescent="0.2">
      <c r="A173" s="56" t="s">
        <v>68</v>
      </c>
      <c r="B173" s="28"/>
      <c r="C173" s="45"/>
      <c r="D173" s="57">
        <v>11319.99</v>
      </c>
      <c r="E173" s="23">
        <f t="shared" si="8"/>
        <v>0.23959998619970591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447251</v>
      </c>
      <c r="E177" s="78">
        <v>4931795</v>
      </c>
      <c r="F177" s="79">
        <v>20822</v>
      </c>
      <c r="G177" s="79">
        <v>16831687.41</v>
      </c>
      <c r="H177" s="80">
        <v>0.27100000000000002</v>
      </c>
    </row>
    <row r="178" spans="1:8" x14ac:dyDescent="0.2">
      <c r="A178" s="214" t="s">
        <v>195</v>
      </c>
      <c r="B178" s="215"/>
      <c r="C178" s="216"/>
      <c r="D178" s="58">
        <v>6</v>
      </c>
      <c r="E178" s="58">
        <v>4</v>
      </c>
      <c r="F178" s="59">
        <v>9272</v>
      </c>
      <c r="G178" s="59">
        <v>798098.27</v>
      </c>
      <c r="H178" s="76">
        <v>0</v>
      </c>
    </row>
    <row r="179" spans="1:8" ht="15" customHeight="1" x14ac:dyDescent="0.2">
      <c r="A179" s="225" t="s">
        <v>196</v>
      </c>
      <c r="B179" s="226"/>
      <c r="C179" s="227"/>
      <c r="D179" s="60">
        <v>14</v>
      </c>
      <c r="E179" s="60">
        <v>3385</v>
      </c>
      <c r="F179" s="61">
        <v>92619</v>
      </c>
      <c r="G179" s="61">
        <v>525425731.98000002</v>
      </c>
      <c r="H179" s="77">
        <v>0.4965</v>
      </c>
    </row>
    <row r="180" spans="1:8" ht="15" customHeight="1" x14ac:dyDescent="0.2">
      <c r="A180" s="214" t="s">
        <v>197</v>
      </c>
      <c r="B180" s="215"/>
      <c r="C180" s="216"/>
      <c r="D180" s="58">
        <v>45</v>
      </c>
      <c r="E180" s="58">
        <v>3094106</v>
      </c>
      <c r="F180" s="59">
        <v>27189</v>
      </c>
      <c r="G180" s="59">
        <v>68131654043.400002</v>
      </c>
      <c r="H180" s="76">
        <v>7.9000000000000008E-3</v>
      </c>
    </row>
    <row r="181" spans="1:8" ht="15" customHeight="1" x14ac:dyDescent="0.2">
      <c r="A181" s="225" t="s">
        <v>93</v>
      </c>
      <c r="B181" s="226"/>
      <c r="C181" s="227"/>
      <c r="D181" s="60">
        <v>31913</v>
      </c>
      <c r="E181" s="60">
        <v>158199</v>
      </c>
      <c r="F181" s="61">
        <v>8911</v>
      </c>
      <c r="G181" s="61">
        <v>11653316.4</v>
      </c>
      <c r="H181" s="77">
        <v>0.94989999999999997</v>
      </c>
    </row>
    <row r="182" spans="1:8" ht="15" customHeight="1" x14ac:dyDescent="0.2">
      <c r="A182" s="214" t="s">
        <v>92</v>
      </c>
      <c r="B182" s="215"/>
      <c r="C182" s="216"/>
      <c r="D182" s="58">
        <v>1514</v>
      </c>
      <c r="E182" s="58">
        <v>26421</v>
      </c>
      <c r="F182" s="59">
        <v>4815</v>
      </c>
      <c r="G182" s="59">
        <v>47903206.909999996</v>
      </c>
      <c r="H182" s="76">
        <v>0.21840000000000001</v>
      </c>
    </row>
    <row r="183" spans="1:8" ht="15" customHeight="1" x14ac:dyDescent="0.2">
      <c r="A183" s="225" t="s">
        <v>94</v>
      </c>
      <c r="B183" s="226"/>
      <c r="C183" s="227"/>
      <c r="D183" s="60">
        <v>18816</v>
      </c>
      <c r="E183" s="60">
        <v>96153</v>
      </c>
      <c r="F183" s="61">
        <v>6478</v>
      </c>
      <c r="G183" s="61">
        <v>6975475.4500000002</v>
      </c>
      <c r="H183" s="77">
        <v>0.87490000000000001</v>
      </c>
    </row>
    <row r="184" spans="1:8" ht="15" customHeight="1" x14ac:dyDescent="0.2">
      <c r="A184" s="214" t="s">
        <v>95</v>
      </c>
      <c r="B184" s="215"/>
      <c r="C184" s="216"/>
      <c r="D184" s="58">
        <v>205159</v>
      </c>
      <c r="E184" s="58">
        <v>149761</v>
      </c>
      <c r="F184" s="59">
        <v>3595</v>
      </c>
      <c r="G184" s="59">
        <v>676732.8</v>
      </c>
      <c r="H184" s="76">
        <v>1.3069</v>
      </c>
    </row>
    <row r="185" spans="1:8" ht="15" customHeight="1" x14ac:dyDescent="0.2">
      <c r="A185" s="225" t="s">
        <v>199</v>
      </c>
      <c r="B185" s="226"/>
      <c r="C185" s="227"/>
      <c r="D185" s="60">
        <v>56995</v>
      </c>
      <c r="E185" s="60">
        <v>100307</v>
      </c>
      <c r="F185" s="61">
        <v>3000</v>
      </c>
      <c r="G185" s="61">
        <v>1284418.1200000001</v>
      </c>
      <c r="H185" s="77">
        <v>1.2833000000000001</v>
      </c>
    </row>
    <row r="186" spans="1:8" ht="15" customHeight="1" x14ac:dyDescent="0.2">
      <c r="A186" s="214" t="s">
        <v>200</v>
      </c>
      <c r="B186" s="215"/>
      <c r="C186" s="216"/>
      <c r="D186" s="58">
        <v>10060</v>
      </c>
      <c r="E186" s="58">
        <v>688455</v>
      </c>
      <c r="F186" s="59">
        <v>3865</v>
      </c>
      <c r="G186" s="59">
        <v>20085922.109999999</v>
      </c>
      <c r="H186" s="76">
        <v>1.3759999999999999</v>
      </c>
    </row>
    <row r="187" spans="1:8" ht="15" customHeight="1" x14ac:dyDescent="0.2">
      <c r="A187" s="225" t="s">
        <v>96</v>
      </c>
      <c r="B187" s="226"/>
      <c r="C187" s="227"/>
      <c r="D187" s="60">
        <v>133</v>
      </c>
      <c r="E187" s="60">
        <v>19379</v>
      </c>
      <c r="F187" s="61">
        <v>33828</v>
      </c>
      <c r="G187" s="61">
        <v>6503149014.2299995</v>
      </c>
      <c r="H187" s="77">
        <v>2.4239000000000002</v>
      </c>
    </row>
    <row r="188" spans="1:8" ht="15" customHeight="1" x14ac:dyDescent="0.2">
      <c r="A188" s="214" t="s">
        <v>201</v>
      </c>
      <c r="B188" s="215"/>
      <c r="C188" s="216"/>
      <c r="D188" s="58">
        <v>6733</v>
      </c>
      <c r="E188" s="58">
        <v>84111</v>
      </c>
      <c r="F188" s="59">
        <v>4643</v>
      </c>
      <c r="G188" s="59">
        <v>5435783.5800000001</v>
      </c>
      <c r="H188" s="76">
        <v>2.9479000000000002</v>
      </c>
    </row>
    <row r="189" spans="1:8" ht="15" customHeight="1" x14ac:dyDescent="0.2">
      <c r="A189" s="225" t="s">
        <v>202</v>
      </c>
      <c r="B189" s="226"/>
      <c r="C189" s="227"/>
      <c r="D189" s="60">
        <v>5630</v>
      </c>
      <c r="E189" s="60">
        <v>13762</v>
      </c>
      <c r="F189" s="61">
        <v>13465</v>
      </c>
      <c r="G189" s="61">
        <v>4455700.1900000004</v>
      </c>
      <c r="H189" s="77">
        <v>1.17</v>
      </c>
    </row>
    <row r="190" spans="1:8" ht="15" customHeight="1" x14ac:dyDescent="0.2">
      <c r="A190" s="214" t="s">
        <v>203</v>
      </c>
      <c r="B190" s="215"/>
      <c r="C190" s="216"/>
      <c r="D190" s="58">
        <v>2101</v>
      </c>
      <c r="E190" s="58">
        <v>128414</v>
      </c>
      <c r="F190" s="59">
        <v>28560</v>
      </c>
      <c r="G190" s="59">
        <v>747363356.26999998</v>
      </c>
      <c r="H190" s="76">
        <v>1.7244999999999999</v>
      </c>
    </row>
    <row r="191" spans="1:8" ht="15" customHeight="1" x14ac:dyDescent="0.2">
      <c r="A191" s="225" t="s">
        <v>204</v>
      </c>
      <c r="B191" s="226"/>
      <c r="C191" s="227"/>
      <c r="D191" s="60">
        <v>1130</v>
      </c>
      <c r="E191" s="60">
        <v>98523</v>
      </c>
      <c r="F191" s="61">
        <v>54896</v>
      </c>
      <c r="G191" s="61">
        <v>478913933.63</v>
      </c>
      <c r="H191" s="77">
        <v>0.89780000000000004</v>
      </c>
    </row>
    <row r="192" spans="1:8" ht="15" customHeight="1" x14ac:dyDescent="0.2">
      <c r="A192" s="214" t="s">
        <v>205</v>
      </c>
      <c r="B192" s="215"/>
      <c r="C192" s="216"/>
      <c r="D192" s="58">
        <v>5772</v>
      </c>
      <c r="E192" s="58">
        <v>17383</v>
      </c>
      <c r="F192" s="59">
        <v>5355</v>
      </c>
      <c r="G192" s="59">
        <v>2976421.83</v>
      </c>
      <c r="H192" s="76">
        <v>1.129</v>
      </c>
    </row>
    <row r="193" spans="1:9" ht="15" customHeight="1" x14ac:dyDescent="0.2">
      <c r="A193" s="225" t="s">
        <v>206</v>
      </c>
      <c r="B193" s="226"/>
      <c r="C193" s="227"/>
      <c r="D193" s="60">
        <v>13546</v>
      </c>
      <c r="E193" s="60">
        <v>95027</v>
      </c>
      <c r="F193" s="61">
        <v>5040</v>
      </c>
      <c r="G193" s="61">
        <v>5550683.9699999997</v>
      </c>
      <c r="H193" s="77">
        <v>1.6223000000000001</v>
      </c>
    </row>
    <row r="194" spans="1:9" ht="15" customHeight="1" x14ac:dyDescent="0.2">
      <c r="A194" s="214" t="s">
        <v>207</v>
      </c>
      <c r="B194" s="215"/>
      <c r="C194" s="216"/>
      <c r="D194" s="58">
        <v>22836</v>
      </c>
      <c r="E194" s="58">
        <v>38439</v>
      </c>
      <c r="F194" s="59">
        <v>6157</v>
      </c>
      <c r="G194" s="59">
        <v>1612499.65</v>
      </c>
      <c r="H194" s="76">
        <v>4.5275999999999996</v>
      </c>
    </row>
    <row r="195" spans="1:9" ht="15" customHeight="1" x14ac:dyDescent="0.2">
      <c r="A195" s="225" t="s">
        <v>208</v>
      </c>
      <c r="B195" s="226"/>
      <c r="C195" s="227"/>
      <c r="D195" s="60">
        <v>1765</v>
      </c>
      <c r="E195" s="60">
        <v>77576</v>
      </c>
      <c r="F195" s="61">
        <v>16375</v>
      </c>
      <c r="G195" s="61">
        <v>126427262.43000001</v>
      </c>
      <c r="H195" s="77">
        <v>0.52059999999999995</v>
      </c>
    </row>
    <row r="196" spans="1:9" ht="15" customHeight="1" x14ac:dyDescent="0.2">
      <c r="A196" s="214" t="s">
        <v>97</v>
      </c>
      <c r="B196" s="215"/>
      <c r="C196" s="216"/>
      <c r="D196" s="58">
        <v>63083</v>
      </c>
      <c r="E196" s="58">
        <v>42390</v>
      </c>
      <c r="F196" s="59">
        <v>4757</v>
      </c>
      <c r="G196" s="59">
        <v>1182642.1399999999</v>
      </c>
      <c r="H196" s="76">
        <v>1.0390999999999999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504</v>
      </c>
      <c r="B200" s="8"/>
      <c r="C200" s="8"/>
      <c r="D200" s="8"/>
      <c r="G200" s="217" t="s">
        <v>505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374</v>
      </c>
      <c r="B202" s="229"/>
      <c r="C202" s="229"/>
      <c r="D202" s="228" t="s">
        <v>375</v>
      </c>
      <c r="E202" s="228" t="s">
        <v>376</v>
      </c>
      <c r="F202" s="228" t="s">
        <v>377</v>
      </c>
      <c r="G202" s="228" t="s">
        <v>378</v>
      </c>
      <c r="H202" s="228" t="s">
        <v>379</v>
      </c>
      <c r="I202" s="228" t="s">
        <v>380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381</v>
      </c>
      <c r="B205" s="213"/>
      <c r="C205" s="213"/>
      <c r="D205" s="182">
        <v>17111.09</v>
      </c>
      <c r="E205" s="182">
        <v>17111.18</v>
      </c>
      <c r="F205" s="182">
        <v>17760.95</v>
      </c>
      <c r="G205" s="182">
        <v>17761.11</v>
      </c>
      <c r="H205" s="182">
        <v>16236.81</v>
      </c>
      <c r="I205" s="182">
        <v>16236.82</v>
      </c>
    </row>
    <row r="206" spans="1:9" ht="15" customHeight="1" x14ac:dyDescent="0.2">
      <c r="A206" s="214" t="s">
        <v>382</v>
      </c>
      <c r="B206" s="215"/>
      <c r="C206" s="216"/>
      <c r="D206" s="183">
        <v>13294.14</v>
      </c>
      <c r="E206" s="183">
        <v>13321.32</v>
      </c>
      <c r="F206" s="183">
        <v>13437.64</v>
      </c>
      <c r="G206" s="183">
        <v>13483.86</v>
      </c>
      <c r="H206" s="183">
        <v>13094.8</v>
      </c>
      <c r="I206" s="183">
        <v>13097.01</v>
      </c>
    </row>
    <row r="207" spans="1:9" ht="15" customHeight="1" x14ac:dyDescent="0.2">
      <c r="A207" s="225" t="s">
        <v>383</v>
      </c>
      <c r="B207" s="226"/>
      <c r="C207" s="227"/>
      <c r="D207" s="184">
        <v>24994.400000000001</v>
      </c>
      <c r="E207" s="184">
        <v>24994.400000000001</v>
      </c>
      <c r="F207" s="184">
        <v>25509.62</v>
      </c>
      <c r="G207" s="184">
        <v>25509.62</v>
      </c>
      <c r="H207" s="184">
        <v>23689.73</v>
      </c>
      <c r="I207" s="184">
        <v>23689.73</v>
      </c>
    </row>
    <row r="208" spans="1:9" ht="15" customHeight="1" x14ac:dyDescent="0.2">
      <c r="A208" s="214" t="s">
        <v>384</v>
      </c>
      <c r="B208" s="215"/>
      <c r="C208" s="216"/>
      <c r="D208" s="183">
        <v>15705.34</v>
      </c>
      <c r="E208" s="183">
        <v>15705.34</v>
      </c>
      <c r="F208" s="183">
        <v>16523.830000000002</v>
      </c>
      <c r="G208" s="183">
        <v>16523.830000000002</v>
      </c>
      <c r="H208" s="183">
        <v>14457.18</v>
      </c>
      <c r="I208" s="183">
        <v>14457.18</v>
      </c>
    </row>
    <row r="209" spans="1:9" ht="15" customHeight="1" x14ac:dyDescent="0.2">
      <c r="A209" s="225" t="s">
        <v>385</v>
      </c>
      <c r="B209" s="226"/>
      <c r="C209" s="227"/>
      <c r="D209" s="184">
        <v>12724.82</v>
      </c>
      <c r="E209" s="184">
        <v>12724.82</v>
      </c>
      <c r="F209" s="184">
        <v>12841.52</v>
      </c>
      <c r="G209" s="184">
        <v>12841.52</v>
      </c>
      <c r="H209" s="184">
        <v>12263.31</v>
      </c>
      <c r="I209" s="184">
        <v>12263.31</v>
      </c>
    </row>
    <row r="210" spans="1:9" ht="15" customHeight="1" x14ac:dyDescent="0.2">
      <c r="A210" s="214" t="s">
        <v>386</v>
      </c>
      <c r="B210" s="215"/>
      <c r="C210" s="216"/>
      <c r="D210" s="183">
        <v>34908.1</v>
      </c>
      <c r="E210" s="183">
        <v>34908.1</v>
      </c>
      <c r="F210" s="183">
        <v>35378.49</v>
      </c>
      <c r="G210" s="183">
        <v>35378.49</v>
      </c>
      <c r="H210" s="183">
        <v>33338.89</v>
      </c>
      <c r="I210" s="183">
        <v>33338.89</v>
      </c>
    </row>
    <row r="211" spans="1:9" ht="15" customHeight="1" x14ac:dyDescent="0.2">
      <c r="A211" s="225" t="s">
        <v>387</v>
      </c>
      <c r="B211" s="226"/>
      <c r="C211" s="227"/>
      <c r="D211" s="184">
        <v>16435.13</v>
      </c>
      <c r="E211" s="184">
        <v>16435.13</v>
      </c>
      <c r="F211" s="184">
        <v>17251.02</v>
      </c>
      <c r="G211" s="184">
        <v>17251.02</v>
      </c>
      <c r="H211" s="184">
        <v>15359.25</v>
      </c>
      <c r="I211" s="184">
        <v>15359.25</v>
      </c>
    </row>
    <row r="212" spans="1:9" ht="15" customHeight="1" x14ac:dyDescent="0.2">
      <c r="A212" s="214" t="s">
        <v>388</v>
      </c>
      <c r="B212" s="215"/>
      <c r="C212" s="216"/>
      <c r="D212" s="183">
        <v>18443.64</v>
      </c>
      <c r="E212" s="183">
        <v>18443.64</v>
      </c>
      <c r="F212" s="183">
        <v>18508.2</v>
      </c>
      <c r="G212" s="183">
        <v>18508.2</v>
      </c>
      <c r="H212" s="183">
        <v>18298.87</v>
      </c>
      <c r="I212" s="183">
        <v>18298.87</v>
      </c>
    </row>
    <row r="213" spans="1:9" ht="15" customHeight="1" x14ac:dyDescent="0.2">
      <c r="A213" s="225" t="s">
        <v>389</v>
      </c>
      <c r="B213" s="226"/>
      <c r="C213" s="227"/>
      <c r="D213" s="184">
        <v>17821.43</v>
      </c>
      <c r="E213" s="184">
        <v>17821.43</v>
      </c>
      <c r="F213" s="184">
        <v>18867.939999999999</v>
      </c>
      <c r="G213" s="184">
        <v>18867.939999999999</v>
      </c>
      <c r="H213" s="184">
        <v>16558.54</v>
      </c>
      <c r="I213" s="184">
        <v>16558.54</v>
      </c>
    </row>
    <row r="214" spans="1:9" ht="15" customHeight="1" x14ac:dyDescent="0.2">
      <c r="A214" s="214" t="s">
        <v>390</v>
      </c>
      <c r="B214" s="215"/>
      <c r="C214" s="216"/>
      <c r="D214" s="183">
        <v>18658.349999999999</v>
      </c>
      <c r="E214" s="183">
        <v>18658.349999999999</v>
      </c>
      <c r="F214" s="183">
        <v>19721.849999999999</v>
      </c>
      <c r="G214" s="183">
        <v>19721.849999999999</v>
      </c>
      <c r="H214" s="183">
        <v>17977.009999999998</v>
      </c>
      <c r="I214" s="183">
        <v>17977.009999999998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506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391</v>
      </c>
      <c r="E217" s="223" t="s">
        <v>392</v>
      </c>
      <c r="F217" s="223" t="s">
        <v>393</v>
      </c>
      <c r="G217" s="223" t="s">
        <v>394</v>
      </c>
      <c r="H217" s="223" t="s">
        <v>395</v>
      </c>
      <c r="I217" s="223" t="s">
        <v>396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397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398</v>
      </c>
      <c r="B220" s="209"/>
      <c r="C220" s="209"/>
      <c r="D220" s="181">
        <v>3426774</v>
      </c>
      <c r="E220" s="58">
        <v>3016790</v>
      </c>
      <c r="F220" s="58">
        <v>1965672</v>
      </c>
      <c r="G220" s="58">
        <v>1714689</v>
      </c>
      <c r="H220" s="58">
        <v>1461102</v>
      </c>
      <c r="I220" s="58">
        <v>1302101</v>
      </c>
    </row>
    <row r="221" spans="1:9" ht="15" customHeight="1" x14ac:dyDescent="0.2">
      <c r="A221" s="210" t="s">
        <v>399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400</v>
      </c>
      <c r="B222" s="209"/>
      <c r="C222" s="209"/>
      <c r="D222" s="181">
        <v>12</v>
      </c>
      <c r="E222" s="58">
        <v>8</v>
      </c>
      <c r="F222" s="58">
        <v>10</v>
      </c>
      <c r="G222" s="58">
        <v>6</v>
      </c>
      <c r="H222" s="58">
        <v>2</v>
      </c>
      <c r="I222" s="58">
        <v>2</v>
      </c>
    </row>
    <row r="223" spans="1:9" ht="15" customHeight="1" x14ac:dyDescent="0.2">
      <c r="A223" s="208" t="s">
        <v>401</v>
      </c>
      <c r="B223" s="209"/>
      <c r="C223" s="209"/>
      <c r="D223" s="181">
        <v>42793</v>
      </c>
      <c r="E223" s="58">
        <v>35179</v>
      </c>
      <c r="F223" s="58">
        <v>27258</v>
      </c>
      <c r="G223" s="58">
        <v>21916</v>
      </c>
      <c r="H223" s="58">
        <v>15535</v>
      </c>
      <c r="I223" s="58">
        <v>13263</v>
      </c>
    </row>
    <row r="224" spans="1:9" ht="15" customHeight="1" x14ac:dyDescent="0.2">
      <c r="A224" s="208" t="s">
        <v>402</v>
      </c>
      <c r="B224" s="209"/>
      <c r="C224" s="209"/>
      <c r="D224" s="181">
        <v>902166</v>
      </c>
      <c r="E224" s="58">
        <v>775114</v>
      </c>
      <c r="F224" s="58">
        <v>518975</v>
      </c>
      <c r="G224" s="58">
        <v>441172</v>
      </c>
      <c r="H224" s="58">
        <v>383191</v>
      </c>
      <c r="I224" s="58">
        <v>333942</v>
      </c>
    </row>
    <row r="225" spans="1:9" ht="15" customHeight="1" x14ac:dyDescent="0.2">
      <c r="A225" s="208" t="s">
        <v>403</v>
      </c>
      <c r="B225" s="209"/>
      <c r="C225" s="209"/>
      <c r="D225" s="181">
        <v>1061460</v>
      </c>
      <c r="E225" s="58">
        <v>930224</v>
      </c>
      <c r="F225" s="58">
        <v>602081</v>
      </c>
      <c r="G225" s="58">
        <v>522618</v>
      </c>
      <c r="H225" s="58">
        <v>459379</v>
      </c>
      <c r="I225" s="58">
        <v>407606</v>
      </c>
    </row>
    <row r="226" spans="1:9" ht="15" customHeight="1" x14ac:dyDescent="0.2">
      <c r="A226" s="208" t="s">
        <v>404</v>
      </c>
      <c r="B226" s="209"/>
      <c r="C226" s="209"/>
      <c r="D226" s="181">
        <v>783512</v>
      </c>
      <c r="E226" s="58">
        <v>698018</v>
      </c>
      <c r="F226" s="58">
        <v>442899</v>
      </c>
      <c r="G226" s="58">
        <v>391780</v>
      </c>
      <c r="H226" s="58">
        <v>340613</v>
      </c>
      <c r="I226" s="58">
        <v>306238</v>
      </c>
    </row>
    <row r="227" spans="1:9" ht="15" customHeight="1" x14ac:dyDescent="0.2">
      <c r="A227" s="208" t="s">
        <v>405</v>
      </c>
      <c r="B227" s="209"/>
      <c r="C227" s="209"/>
      <c r="D227" s="181">
        <v>515508</v>
      </c>
      <c r="E227" s="58">
        <v>467409</v>
      </c>
      <c r="F227" s="58">
        <v>300060</v>
      </c>
      <c r="G227" s="58">
        <v>269970</v>
      </c>
      <c r="H227" s="58">
        <v>215448</v>
      </c>
      <c r="I227" s="58">
        <v>197439</v>
      </c>
    </row>
    <row r="228" spans="1:9" ht="15" customHeight="1" x14ac:dyDescent="0.2">
      <c r="A228" s="208" t="s">
        <v>406</v>
      </c>
      <c r="B228" s="209"/>
      <c r="C228" s="209"/>
      <c r="D228" s="181">
        <v>109946</v>
      </c>
      <c r="E228" s="58">
        <v>100396</v>
      </c>
      <c r="F228" s="58">
        <v>67034</v>
      </c>
      <c r="G228" s="58">
        <v>60518</v>
      </c>
      <c r="H228" s="58">
        <v>42912</v>
      </c>
      <c r="I228" s="58">
        <v>39878</v>
      </c>
    </row>
    <row r="229" spans="1:9" ht="15" customHeight="1" x14ac:dyDescent="0.2">
      <c r="A229" s="208" t="s">
        <v>407</v>
      </c>
      <c r="B229" s="209"/>
      <c r="C229" s="209"/>
      <c r="D229" s="181">
        <v>11377</v>
      </c>
      <c r="E229" s="58">
        <v>10442</v>
      </c>
      <c r="F229" s="58">
        <v>7355</v>
      </c>
      <c r="G229" s="58">
        <v>6709</v>
      </c>
      <c r="H229" s="58">
        <v>4022</v>
      </c>
      <c r="I229" s="58">
        <v>3733</v>
      </c>
    </row>
    <row r="230" spans="1:9" ht="15" customHeight="1" x14ac:dyDescent="0.2">
      <c r="A230" s="210" t="s">
        <v>408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409</v>
      </c>
      <c r="B231" s="209"/>
      <c r="C231" s="209"/>
      <c r="D231" s="181">
        <v>2703</v>
      </c>
      <c r="E231" s="58">
        <v>2115</v>
      </c>
      <c r="F231" s="58">
        <v>1199</v>
      </c>
      <c r="G231" s="58">
        <v>939</v>
      </c>
      <c r="H231" s="58">
        <v>1504</v>
      </c>
      <c r="I231" s="58">
        <v>1176</v>
      </c>
    </row>
    <row r="232" spans="1:9" ht="15" customHeight="1" x14ac:dyDescent="0.2">
      <c r="A232" s="208" t="s">
        <v>410</v>
      </c>
      <c r="B232" s="209"/>
      <c r="C232" s="209"/>
      <c r="D232" s="181">
        <v>1682553</v>
      </c>
      <c r="E232" s="58">
        <v>1464886</v>
      </c>
      <c r="F232" s="58">
        <v>929453</v>
      </c>
      <c r="G232" s="58">
        <v>801700</v>
      </c>
      <c r="H232" s="58">
        <v>753100</v>
      </c>
      <c r="I232" s="58">
        <v>663186</v>
      </c>
    </row>
    <row r="233" spans="1:9" ht="15" customHeight="1" x14ac:dyDescent="0.2">
      <c r="A233" s="208" t="s">
        <v>411</v>
      </c>
      <c r="B233" s="209"/>
      <c r="C233" s="209"/>
      <c r="D233" s="181">
        <v>1018514</v>
      </c>
      <c r="E233" s="58">
        <v>881738</v>
      </c>
      <c r="F233" s="58">
        <v>596700</v>
      </c>
      <c r="G233" s="58">
        <v>508709</v>
      </c>
      <c r="H233" s="58">
        <v>421814</v>
      </c>
      <c r="I233" s="58">
        <v>373029</v>
      </c>
    </row>
    <row r="234" spans="1:9" ht="15" customHeight="1" x14ac:dyDescent="0.2">
      <c r="A234" s="208" t="s">
        <v>412</v>
      </c>
      <c r="B234" s="209"/>
      <c r="C234" s="209"/>
      <c r="D234" s="181">
        <v>431901</v>
      </c>
      <c r="E234" s="58">
        <v>391737</v>
      </c>
      <c r="F234" s="58">
        <v>248500</v>
      </c>
      <c r="G234" s="58">
        <v>223437</v>
      </c>
      <c r="H234" s="58">
        <v>183401</v>
      </c>
      <c r="I234" s="58">
        <v>168300</v>
      </c>
    </row>
    <row r="235" spans="1:9" ht="15" customHeight="1" x14ac:dyDescent="0.2">
      <c r="A235" s="208" t="s">
        <v>413</v>
      </c>
      <c r="B235" s="209"/>
      <c r="C235" s="209"/>
      <c r="D235" s="181">
        <v>287525</v>
      </c>
      <c r="E235" s="58">
        <v>272736</v>
      </c>
      <c r="F235" s="58">
        <v>187895</v>
      </c>
      <c r="G235" s="58">
        <v>177979</v>
      </c>
      <c r="H235" s="58">
        <v>99630</v>
      </c>
      <c r="I235" s="58">
        <v>94757</v>
      </c>
    </row>
    <row r="236" spans="1:9" ht="15" customHeight="1" x14ac:dyDescent="0.2">
      <c r="A236" s="208" t="s">
        <v>414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415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416</v>
      </c>
      <c r="B238" s="209"/>
      <c r="C238" s="209"/>
      <c r="D238" s="181">
        <v>3578</v>
      </c>
      <c r="E238" s="58">
        <v>3578</v>
      </c>
      <c r="F238" s="58">
        <v>1925</v>
      </c>
      <c r="G238" s="58">
        <v>1925</v>
      </c>
      <c r="H238" s="58">
        <v>1653</v>
      </c>
      <c r="I238" s="58">
        <v>1653</v>
      </c>
    </row>
    <row r="239" spans="1:9" ht="15" customHeight="1" x14ac:dyDescent="0.2">
      <c r="A239" s="210" t="s">
        <v>417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418</v>
      </c>
      <c r="B240" s="209"/>
      <c r="C240" s="209"/>
      <c r="D240" s="181">
        <v>29331</v>
      </c>
      <c r="E240" s="58">
        <v>27653</v>
      </c>
      <c r="F240" s="58">
        <v>15748</v>
      </c>
      <c r="G240" s="58">
        <v>14726</v>
      </c>
      <c r="H240" s="58">
        <v>13583</v>
      </c>
      <c r="I240" s="58">
        <v>12927</v>
      </c>
    </row>
    <row r="241" spans="1:9" ht="15" customHeight="1" x14ac:dyDescent="0.2">
      <c r="A241" s="208" t="s">
        <v>419</v>
      </c>
      <c r="B241" s="209"/>
      <c r="C241" s="209"/>
      <c r="D241" s="181">
        <v>143950</v>
      </c>
      <c r="E241" s="58">
        <v>134960</v>
      </c>
      <c r="F241" s="58">
        <v>79928</v>
      </c>
      <c r="G241" s="58">
        <v>74142</v>
      </c>
      <c r="H241" s="58">
        <v>64022</v>
      </c>
      <c r="I241" s="58">
        <v>60818</v>
      </c>
    </row>
    <row r="242" spans="1:9" ht="15" customHeight="1" x14ac:dyDescent="0.2">
      <c r="A242" s="208" t="s">
        <v>420</v>
      </c>
      <c r="B242" s="209"/>
      <c r="C242" s="209"/>
      <c r="D242" s="181">
        <v>658957</v>
      </c>
      <c r="E242" s="58">
        <v>591452</v>
      </c>
      <c r="F242" s="58">
        <v>391571</v>
      </c>
      <c r="G242" s="58">
        <v>345452</v>
      </c>
      <c r="H242" s="58">
        <v>267386</v>
      </c>
      <c r="I242" s="58">
        <v>246000</v>
      </c>
    </row>
    <row r="243" spans="1:9" ht="15" customHeight="1" x14ac:dyDescent="0.2">
      <c r="A243" s="208" t="s">
        <v>421</v>
      </c>
      <c r="B243" s="209"/>
      <c r="C243" s="209"/>
      <c r="D243" s="181">
        <v>765167</v>
      </c>
      <c r="E243" s="58">
        <v>663885</v>
      </c>
      <c r="F243" s="58">
        <v>454238</v>
      </c>
      <c r="G243" s="58">
        <v>389899</v>
      </c>
      <c r="H243" s="58">
        <v>310929</v>
      </c>
      <c r="I243" s="58">
        <v>273986</v>
      </c>
    </row>
    <row r="244" spans="1:9" ht="15" customHeight="1" x14ac:dyDescent="0.2">
      <c r="A244" s="208" t="s">
        <v>422</v>
      </c>
      <c r="B244" s="209"/>
      <c r="C244" s="209"/>
      <c r="D244" s="181">
        <v>369513</v>
      </c>
      <c r="E244" s="58">
        <v>314925</v>
      </c>
      <c r="F244" s="58">
        <v>218059</v>
      </c>
      <c r="G244" s="58">
        <v>185529</v>
      </c>
      <c r="H244" s="58">
        <v>151454</v>
      </c>
      <c r="I244" s="58">
        <v>129396</v>
      </c>
    </row>
    <row r="245" spans="1:9" ht="15" customHeight="1" x14ac:dyDescent="0.2">
      <c r="A245" s="208" t="s">
        <v>423</v>
      </c>
      <c r="B245" s="209"/>
      <c r="C245" s="209"/>
      <c r="D245" s="181">
        <v>326316</v>
      </c>
      <c r="E245" s="58">
        <v>286323</v>
      </c>
      <c r="F245" s="58">
        <v>193618</v>
      </c>
      <c r="G245" s="58">
        <v>170350</v>
      </c>
      <c r="H245" s="58">
        <v>132698</v>
      </c>
      <c r="I245" s="58">
        <v>115973</v>
      </c>
    </row>
    <row r="246" spans="1:9" ht="15" customHeight="1" x14ac:dyDescent="0.2">
      <c r="A246" s="208" t="s">
        <v>424</v>
      </c>
      <c r="B246" s="209"/>
      <c r="C246" s="209"/>
      <c r="D246" s="181">
        <v>1133540</v>
      </c>
      <c r="E246" s="58">
        <v>997592</v>
      </c>
      <c r="F246" s="58">
        <v>612510</v>
      </c>
      <c r="G246" s="58">
        <v>534591</v>
      </c>
      <c r="H246" s="58">
        <v>521030</v>
      </c>
      <c r="I246" s="58">
        <v>463001</v>
      </c>
    </row>
    <row r="247" spans="1:9" ht="15" customHeight="1" x14ac:dyDescent="0.2">
      <c r="A247" s="210" t="s">
        <v>425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426</v>
      </c>
      <c r="B248" s="209"/>
      <c r="C248" s="209"/>
      <c r="D248" s="181">
        <v>7275</v>
      </c>
      <c r="E248" s="58">
        <v>6561</v>
      </c>
      <c r="F248" s="58">
        <v>15748</v>
      </c>
      <c r="G248" s="58">
        <v>14726</v>
      </c>
      <c r="H248" s="58">
        <v>3045</v>
      </c>
      <c r="I248" s="58">
        <v>2747</v>
      </c>
    </row>
    <row r="249" spans="1:9" ht="15" customHeight="1" x14ac:dyDescent="0.2">
      <c r="A249" s="208" t="s">
        <v>427</v>
      </c>
      <c r="B249" s="209"/>
      <c r="C249" s="209"/>
      <c r="D249" s="181">
        <v>3882</v>
      </c>
      <c r="E249" s="58">
        <v>3443</v>
      </c>
      <c r="F249" s="58">
        <v>79928</v>
      </c>
      <c r="G249" s="58">
        <v>74142</v>
      </c>
      <c r="H249" s="58">
        <v>1099</v>
      </c>
      <c r="I249" s="58">
        <v>960</v>
      </c>
    </row>
    <row r="250" spans="1:9" ht="15" customHeight="1" x14ac:dyDescent="0.2">
      <c r="A250" s="208" t="s">
        <v>428</v>
      </c>
      <c r="B250" s="209"/>
      <c r="C250" s="209"/>
      <c r="D250" s="181">
        <v>371758</v>
      </c>
      <c r="E250" s="58">
        <v>319195</v>
      </c>
      <c r="F250" s="58">
        <v>391571</v>
      </c>
      <c r="G250" s="58">
        <v>345452</v>
      </c>
      <c r="H250" s="58">
        <v>147235</v>
      </c>
      <c r="I250" s="58">
        <v>124601</v>
      </c>
    </row>
    <row r="251" spans="1:9" ht="15" customHeight="1" x14ac:dyDescent="0.2">
      <c r="A251" s="208" t="s">
        <v>429</v>
      </c>
      <c r="B251" s="209"/>
      <c r="C251" s="209"/>
      <c r="D251" s="181">
        <v>244165</v>
      </c>
      <c r="E251" s="58">
        <v>145988</v>
      </c>
      <c r="F251" s="58">
        <v>454238</v>
      </c>
      <c r="G251" s="58">
        <v>389899</v>
      </c>
      <c r="H251" s="58">
        <v>49276</v>
      </c>
      <c r="I251" s="58">
        <v>33787</v>
      </c>
    </row>
    <row r="252" spans="1:9" ht="15" customHeight="1" x14ac:dyDescent="0.2">
      <c r="A252" s="208" t="s">
        <v>430</v>
      </c>
      <c r="B252" s="209"/>
      <c r="C252" s="209"/>
      <c r="D252" s="181">
        <v>16364</v>
      </c>
      <c r="E252" s="58">
        <v>12927</v>
      </c>
      <c r="F252" s="58">
        <v>218059</v>
      </c>
      <c r="G252" s="58">
        <v>185529</v>
      </c>
      <c r="H252" s="58">
        <v>3774</v>
      </c>
      <c r="I252" s="58">
        <v>2954</v>
      </c>
    </row>
    <row r="253" spans="1:9" ht="15" customHeight="1" x14ac:dyDescent="0.2">
      <c r="A253" s="208" t="s">
        <v>431</v>
      </c>
      <c r="B253" s="209"/>
      <c r="C253" s="209"/>
      <c r="D253" s="181">
        <v>782813</v>
      </c>
      <c r="E253" s="58">
        <v>701141</v>
      </c>
      <c r="F253" s="58">
        <v>193618</v>
      </c>
      <c r="G253" s="58">
        <v>170350</v>
      </c>
      <c r="H253" s="58">
        <v>337613</v>
      </c>
      <c r="I253" s="58">
        <v>300503</v>
      </c>
    </row>
    <row r="254" spans="1:9" ht="15" customHeight="1" x14ac:dyDescent="0.2">
      <c r="A254" s="208" t="s">
        <v>432</v>
      </c>
      <c r="B254" s="209"/>
      <c r="C254" s="209"/>
      <c r="D254" s="181">
        <v>243852</v>
      </c>
      <c r="E254" s="58">
        <v>212674</v>
      </c>
      <c r="F254" s="58">
        <v>612510</v>
      </c>
      <c r="G254" s="58">
        <v>534591</v>
      </c>
      <c r="H254" s="58">
        <v>75212</v>
      </c>
      <c r="I254" s="58">
        <v>64454</v>
      </c>
    </row>
    <row r="255" spans="1:9" ht="15" customHeight="1" x14ac:dyDescent="0.2">
      <c r="A255" s="208" t="s">
        <v>433</v>
      </c>
      <c r="B255" s="209"/>
      <c r="C255" s="209"/>
      <c r="D255" s="181">
        <v>1450910</v>
      </c>
      <c r="E255" s="58">
        <v>1348603</v>
      </c>
      <c r="F255" s="58">
        <v>0</v>
      </c>
      <c r="G255" s="58">
        <v>0</v>
      </c>
      <c r="H255" s="58">
        <v>657487</v>
      </c>
      <c r="I255" s="58">
        <v>609913</v>
      </c>
    </row>
    <row r="256" spans="1:9" x14ac:dyDescent="0.2">
      <c r="A256" s="208" t="s">
        <v>434</v>
      </c>
      <c r="B256" s="209"/>
      <c r="C256" s="209"/>
      <c r="D256" s="181">
        <v>305755</v>
      </c>
      <c r="E256" s="58">
        <v>266258</v>
      </c>
      <c r="F256" s="58">
        <v>0</v>
      </c>
      <c r="G256" s="58">
        <v>0</v>
      </c>
      <c r="H256" s="58">
        <v>186361</v>
      </c>
      <c r="I256" s="58">
        <v>162182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485</v>
      </c>
      <c r="E258" s="42" t="s">
        <v>486</v>
      </c>
      <c r="F258" s="42" t="s">
        <v>289</v>
      </c>
      <c r="G258" s="42" t="s">
        <v>487</v>
      </c>
      <c r="H258" s="42" t="s">
        <v>488</v>
      </c>
      <c r="I258" s="42" t="s">
        <v>489</v>
      </c>
    </row>
    <row r="259" spans="1:9" ht="15.75" x14ac:dyDescent="0.2">
      <c r="A259" s="245" t="s">
        <v>74</v>
      </c>
      <c r="B259" s="246"/>
      <c r="C259" s="247"/>
      <c r="D259" s="78">
        <f>SUM(D260:D299)</f>
        <v>223093</v>
      </c>
      <c r="E259" s="78">
        <f>SUM(E260:E299)</f>
        <v>233581</v>
      </c>
      <c r="F259" s="83">
        <v>2422.31</v>
      </c>
      <c r="G259" s="83">
        <v>2536.1799999999998</v>
      </c>
      <c r="H259" s="84">
        <f>IF(D259&gt;0,E259/D259-1,"N/A")</f>
        <v>4.7011784323129913E-2</v>
      </c>
      <c r="I259" s="84">
        <f>IF(F259&gt;0,G259/F259-1,"N/A")</f>
        <v>4.7008846927106829E-2</v>
      </c>
    </row>
    <row r="260" spans="1:9" ht="15.75" customHeight="1" x14ac:dyDescent="0.2">
      <c r="A260" s="138" t="s">
        <v>212</v>
      </c>
      <c r="B260" s="106"/>
      <c r="C260" s="107"/>
      <c r="D260" s="58">
        <v>5326</v>
      </c>
      <c r="E260" s="58">
        <v>5233</v>
      </c>
      <c r="F260" s="81">
        <v>57.83</v>
      </c>
      <c r="G260" s="81">
        <v>56.82</v>
      </c>
      <c r="H260" s="62">
        <f>IF(D260&gt;0,E260/D260-1,"N/A")</f>
        <v>-1.7461509575666501E-2</v>
      </c>
      <c r="I260" s="62">
        <f>IF(F260&gt;0,G260/F260-1,"N/A")</f>
        <v>-1.7464983572540116E-2</v>
      </c>
    </row>
    <row r="261" spans="1:9" ht="15.75" customHeight="1" x14ac:dyDescent="0.2">
      <c r="A261" s="139" t="s">
        <v>290</v>
      </c>
      <c r="B261" s="108"/>
      <c r="C261" s="109"/>
      <c r="D261" s="60">
        <v>10938</v>
      </c>
      <c r="E261" s="60">
        <v>11451</v>
      </c>
      <c r="F261" s="82">
        <v>118.76</v>
      </c>
      <c r="G261" s="82">
        <v>124.33</v>
      </c>
      <c r="H261" s="63">
        <f>IF(D261&gt;0,E261/D261-1,"N/A")</f>
        <v>4.6900713110257897E-2</v>
      </c>
      <c r="I261" s="63">
        <f>IF(F261&gt;0,G261/F261-1,"N/A")</f>
        <v>4.6901313573593839E-2</v>
      </c>
    </row>
    <row r="262" spans="1:9" ht="15.75" customHeight="1" x14ac:dyDescent="0.2">
      <c r="A262" s="138" t="s">
        <v>213</v>
      </c>
      <c r="B262" s="106"/>
      <c r="C262" s="107"/>
      <c r="D262" s="58">
        <v>4434</v>
      </c>
      <c r="E262" s="58">
        <v>4082</v>
      </c>
      <c r="F262" s="81">
        <v>48.14</v>
      </c>
      <c r="G262" s="81">
        <v>44.32</v>
      </c>
      <c r="H262" s="62">
        <f t="shared" ref="H262:H299" si="9">IF(D262&gt;0,E262/D262-1,"N/A")</f>
        <v>-7.9386558412268826E-2</v>
      </c>
      <c r="I262" s="62">
        <f t="shared" ref="I262:I299" si="10">IF(F262&gt;0,G262/F262-1,"N/A")</f>
        <v>-7.9351890319900309E-2</v>
      </c>
    </row>
    <row r="263" spans="1:9" ht="15.75" customHeight="1" x14ac:dyDescent="0.2">
      <c r="A263" s="139" t="s">
        <v>214</v>
      </c>
      <c r="B263" s="108"/>
      <c r="C263" s="109"/>
      <c r="D263" s="60">
        <v>532</v>
      </c>
      <c r="E263" s="60">
        <v>375</v>
      </c>
      <c r="F263" s="82">
        <v>5.78</v>
      </c>
      <c r="G263" s="82">
        <v>4.07</v>
      </c>
      <c r="H263" s="63">
        <f t="shared" si="9"/>
        <v>-0.29511278195488722</v>
      </c>
      <c r="I263" s="63">
        <f t="shared" si="10"/>
        <v>-0.29584775086505188</v>
      </c>
    </row>
    <row r="264" spans="1:9" ht="15.75" customHeight="1" x14ac:dyDescent="0.2">
      <c r="A264" s="138" t="s">
        <v>211</v>
      </c>
      <c r="B264" s="106"/>
      <c r="C264" s="107"/>
      <c r="D264" s="58">
        <v>18902</v>
      </c>
      <c r="E264" s="58">
        <v>21351</v>
      </c>
      <c r="F264" s="81">
        <v>205.23</v>
      </c>
      <c r="G264" s="81">
        <v>231.83</v>
      </c>
      <c r="H264" s="62">
        <f t="shared" si="9"/>
        <v>0.129563009205375</v>
      </c>
      <c r="I264" s="62">
        <f t="shared" si="10"/>
        <v>0.12961068069970283</v>
      </c>
    </row>
    <row r="265" spans="1:9" ht="15.75" customHeight="1" x14ac:dyDescent="0.2">
      <c r="A265" s="139" t="s">
        <v>291</v>
      </c>
      <c r="B265" s="108"/>
      <c r="C265" s="109"/>
      <c r="D265" s="60">
        <v>3987</v>
      </c>
      <c r="E265" s="60">
        <v>4309</v>
      </c>
      <c r="F265" s="82">
        <v>43.29</v>
      </c>
      <c r="G265" s="82">
        <v>46.79</v>
      </c>
      <c r="H265" s="63">
        <f t="shared" si="9"/>
        <v>8.0762478053674425E-2</v>
      </c>
      <c r="I265" s="63">
        <f t="shared" si="10"/>
        <v>8.0850080850080941E-2</v>
      </c>
    </row>
    <row r="266" spans="1:9" ht="15.75" customHeight="1" x14ac:dyDescent="0.2">
      <c r="A266" s="138" t="s">
        <v>236</v>
      </c>
      <c r="B266" s="106"/>
      <c r="C266" s="107"/>
      <c r="D266" s="58">
        <v>79405</v>
      </c>
      <c r="E266" s="58">
        <v>76947</v>
      </c>
      <c r="F266" s="81">
        <v>862.17</v>
      </c>
      <c r="G266" s="81">
        <v>835.48</v>
      </c>
      <c r="H266" s="62">
        <f t="shared" si="9"/>
        <v>-3.0955229519551652E-2</v>
      </c>
      <c r="I266" s="62">
        <f t="shared" si="10"/>
        <v>-3.0956771866337163E-2</v>
      </c>
    </row>
    <row r="267" spans="1:9" ht="15.75" customHeight="1" x14ac:dyDescent="0.2">
      <c r="A267" s="139" t="s">
        <v>292</v>
      </c>
      <c r="B267" s="108"/>
      <c r="C267" s="109"/>
      <c r="D267" s="60">
        <v>839</v>
      </c>
      <c r="E267" s="60">
        <v>972</v>
      </c>
      <c r="F267" s="82">
        <v>9.11</v>
      </c>
      <c r="G267" s="82">
        <v>10.55</v>
      </c>
      <c r="H267" s="63">
        <f t="shared" si="9"/>
        <v>0.15852205005959474</v>
      </c>
      <c r="I267" s="63">
        <f t="shared" si="10"/>
        <v>0.15806805708013183</v>
      </c>
    </row>
    <row r="268" spans="1:9" ht="15.75" x14ac:dyDescent="0.2">
      <c r="A268" s="138" t="s">
        <v>293</v>
      </c>
      <c r="B268" s="106"/>
      <c r="C268" s="107"/>
      <c r="D268" s="58">
        <v>14</v>
      </c>
      <c r="E268" s="58">
        <v>17</v>
      </c>
      <c r="F268" s="81">
        <v>0.15</v>
      </c>
      <c r="G268" s="81">
        <v>0.18</v>
      </c>
      <c r="H268" s="62">
        <f t="shared" si="9"/>
        <v>0.21428571428571419</v>
      </c>
      <c r="I268" s="62">
        <f t="shared" si="10"/>
        <v>0.19999999999999996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34813</v>
      </c>
      <c r="E270" s="58">
        <v>37420</v>
      </c>
      <c r="F270" s="81">
        <v>377.99</v>
      </c>
      <c r="G270" s="81">
        <v>406.3</v>
      </c>
      <c r="H270" s="62">
        <f t="shared" si="9"/>
        <v>7.4885818516071678E-2</v>
      </c>
      <c r="I270" s="62">
        <f t="shared" si="10"/>
        <v>7.4896161274107698E-2</v>
      </c>
    </row>
    <row r="271" spans="1:9" ht="15.75" x14ac:dyDescent="0.2">
      <c r="A271" s="139" t="s">
        <v>295</v>
      </c>
      <c r="B271" s="108"/>
      <c r="C271" s="109"/>
      <c r="D271" s="60">
        <v>3908</v>
      </c>
      <c r="E271" s="60">
        <v>4727</v>
      </c>
      <c r="F271" s="82">
        <v>42.43</v>
      </c>
      <c r="G271" s="82">
        <v>51.32</v>
      </c>
      <c r="H271" s="63">
        <f t="shared" si="9"/>
        <v>0.20957011258955993</v>
      </c>
      <c r="I271" s="63">
        <f t="shared" si="10"/>
        <v>0.2095215649304738</v>
      </c>
    </row>
    <row r="272" spans="1:9" ht="15.75" customHeight="1" x14ac:dyDescent="0.2">
      <c r="A272" s="138" t="s">
        <v>296</v>
      </c>
      <c r="B272" s="106"/>
      <c r="C272" s="107"/>
      <c r="D272" s="58">
        <v>1410</v>
      </c>
      <c r="E272" s="58">
        <v>1499</v>
      </c>
      <c r="F272" s="81">
        <v>15.31</v>
      </c>
      <c r="G272" s="81">
        <v>16.28</v>
      </c>
      <c r="H272" s="62">
        <f t="shared" si="9"/>
        <v>6.312056737588656E-2</v>
      </c>
      <c r="I272" s="62">
        <f t="shared" si="10"/>
        <v>6.335728282168529E-2</v>
      </c>
    </row>
    <row r="273" spans="1:9" ht="15.75" customHeight="1" x14ac:dyDescent="0.2">
      <c r="A273" s="139" t="s">
        <v>297</v>
      </c>
      <c r="B273" s="108"/>
      <c r="C273" s="109"/>
      <c r="D273" s="60">
        <v>0</v>
      </c>
      <c r="E273" s="60">
        <v>0</v>
      </c>
      <c r="F273" s="82">
        <v>0</v>
      </c>
      <c r="G273" s="82">
        <v>0</v>
      </c>
      <c r="H273" s="63" t="str">
        <f t="shared" si="9"/>
        <v>N/A</v>
      </c>
      <c r="I273" s="63" t="str">
        <f t="shared" si="10"/>
        <v>N/A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1619</v>
      </c>
      <c r="E275" s="60">
        <v>1886</v>
      </c>
      <c r="F275" s="82">
        <v>17.579999999999998</v>
      </c>
      <c r="G275" s="82">
        <v>20.48</v>
      </c>
      <c r="H275" s="63">
        <f t="shared" si="9"/>
        <v>0.16491661519456446</v>
      </c>
      <c r="I275" s="63">
        <f t="shared" si="10"/>
        <v>0.1649601820250286</v>
      </c>
    </row>
    <row r="276" spans="1:9" ht="15.75" x14ac:dyDescent="0.2">
      <c r="A276" s="138" t="s">
        <v>299</v>
      </c>
      <c r="B276" s="106"/>
      <c r="C276" s="107"/>
      <c r="D276" s="58">
        <v>759</v>
      </c>
      <c r="E276" s="58">
        <v>1640</v>
      </c>
      <c r="F276" s="81">
        <v>8.24</v>
      </c>
      <c r="G276" s="81">
        <v>17.809999999999999</v>
      </c>
      <c r="H276" s="62">
        <f t="shared" si="9"/>
        <v>1.1607378129117261</v>
      </c>
      <c r="I276" s="62">
        <f t="shared" si="10"/>
        <v>1.1614077669902909</v>
      </c>
    </row>
    <row r="277" spans="1:9" ht="15.75" x14ac:dyDescent="0.2">
      <c r="A277" s="139" t="s">
        <v>300</v>
      </c>
      <c r="B277" s="108"/>
      <c r="C277" s="109"/>
      <c r="D277" s="60">
        <v>1294</v>
      </c>
      <c r="E277" s="60">
        <v>820</v>
      </c>
      <c r="F277" s="82">
        <v>14.05</v>
      </c>
      <c r="G277" s="82">
        <v>8.9</v>
      </c>
      <c r="H277" s="63">
        <f t="shared" si="9"/>
        <v>-0.36630602782071098</v>
      </c>
      <c r="I277" s="63">
        <f t="shared" si="10"/>
        <v>-0.36654804270462638</v>
      </c>
    </row>
    <row r="278" spans="1:9" ht="15.75" x14ac:dyDescent="0.2">
      <c r="A278" s="138" t="s">
        <v>301</v>
      </c>
      <c r="B278" s="106"/>
      <c r="C278" s="107"/>
      <c r="D278" s="58">
        <v>296</v>
      </c>
      <c r="E278" s="58">
        <v>338</v>
      </c>
      <c r="F278" s="81">
        <v>3.21</v>
      </c>
      <c r="G278" s="81">
        <v>3.67</v>
      </c>
      <c r="H278" s="62">
        <f t="shared" si="9"/>
        <v>0.14189189189189189</v>
      </c>
      <c r="I278" s="62">
        <f t="shared" si="10"/>
        <v>0.14330218068535827</v>
      </c>
    </row>
    <row r="279" spans="1:9" ht="15.75" x14ac:dyDescent="0.2">
      <c r="A279" s="139" t="s">
        <v>302</v>
      </c>
      <c r="B279" s="108"/>
      <c r="C279" s="109"/>
      <c r="D279" s="60">
        <v>1510</v>
      </c>
      <c r="E279" s="60">
        <v>1701</v>
      </c>
      <c r="F279" s="82">
        <v>16.399999999999999</v>
      </c>
      <c r="G279" s="82">
        <v>18.47</v>
      </c>
      <c r="H279" s="63">
        <f t="shared" si="9"/>
        <v>0.12649006622516556</v>
      </c>
      <c r="I279" s="63">
        <f t="shared" si="10"/>
        <v>0.12621951219512195</v>
      </c>
    </row>
    <row r="280" spans="1:9" ht="15.75" x14ac:dyDescent="0.2">
      <c r="A280" s="138" t="s">
        <v>303</v>
      </c>
      <c r="B280" s="106"/>
      <c r="C280" s="107"/>
      <c r="D280" s="58">
        <v>70</v>
      </c>
      <c r="E280" s="58">
        <v>152</v>
      </c>
      <c r="F280" s="81">
        <v>0.76</v>
      </c>
      <c r="G280" s="81">
        <v>1.65</v>
      </c>
      <c r="H280" s="62">
        <f t="shared" si="9"/>
        <v>1.1714285714285713</v>
      </c>
      <c r="I280" s="62">
        <f t="shared" si="10"/>
        <v>1.1710526315789473</v>
      </c>
    </row>
    <row r="281" spans="1:9" ht="15.75" x14ac:dyDescent="0.2">
      <c r="A281" s="139" t="s">
        <v>304</v>
      </c>
      <c r="B281" s="108"/>
      <c r="C281" s="109"/>
      <c r="D281" s="60">
        <v>98</v>
      </c>
      <c r="E281" s="60">
        <v>188</v>
      </c>
      <c r="F281" s="82">
        <v>1.06</v>
      </c>
      <c r="G281" s="82">
        <v>2.04</v>
      </c>
      <c r="H281" s="63">
        <f t="shared" si="9"/>
        <v>0.91836734693877542</v>
      </c>
      <c r="I281" s="63">
        <f t="shared" si="10"/>
        <v>0.92452830188679247</v>
      </c>
    </row>
    <row r="282" spans="1:9" ht="15.75" x14ac:dyDescent="0.2">
      <c r="A282" s="138" t="s">
        <v>305</v>
      </c>
      <c r="B282" s="106"/>
      <c r="C282" s="107"/>
      <c r="D282" s="58">
        <v>65</v>
      </c>
      <c r="E282" s="58">
        <v>76</v>
      </c>
      <c r="F282" s="81">
        <v>0.71</v>
      </c>
      <c r="G282" s="81">
        <v>0.83</v>
      </c>
      <c r="H282" s="62">
        <f t="shared" si="9"/>
        <v>0.1692307692307693</v>
      </c>
      <c r="I282" s="62">
        <f t="shared" si="10"/>
        <v>0.16901408450704225</v>
      </c>
    </row>
    <row r="283" spans="1:9" ht="15.75" x14ac:dyDescent="0.2">
      <c r="A283" s="139" t="s">
        <v>306</v>
      </c>
      <c r="B283" s="108"/>
      <c r="C283" s="109"/>
      <c r="D283" s="60">
        <v>1529</v>
      </c>
      <c r="E283" s="60">
        <v>1435</v>
      </c>
      <c r="F283" s="82">
        <v>16.600000000000001</v>
      </c>
      <c r="G283" s="82">
        <v>15.58</v>
      </c>
      <c r="H283" s="63">
        <f t="shared" si="9"/>
        <v>-6.1478090255068674E-2</v>
      </c>
      <c r="I283" s="63">
        <f t="shared" si="10"/>
        <v>-6.1445783132530241E-2</v>
      </c>
    </row>
    <row r="284" spans="1:9" ht="15.75" x14ac:dyDescent="0.2">
      <c r="A284" s="138" t="s">
        <v>237</v>
      </c>
      <c r="B284" s="106"/>
      <c r="C284" s="107"/>
      <c r="D284" s="58">
        <v>8956</v>
      </c>
      <c r="E284" s="58">
        <v>10565</v>
      </c>
      <c r="F284" s="81">
        <v>97.24</v>
      </c>
      <c r="G284" s="81">
        <v>114.71</v>
      </c>
      <c r="H284" s="62">
        <f t="shared" si="9"/>
        <v>0.17965609647163916</v>
      </c>
      <c r="I284" s="62">
        <f t="shared" si="10"/>
        <v>0.17965857671740015</v>
      </c>
    </row>
    <row r="285" spans="1:9" ht="15.75" x14ac:dyDescent="0.2">
      <c r="A285" s="139" t="s">
        <v>321</v>
      </c>
      <c r="B285" s="108"/>
      <c r="C285" s="109"/>
      <c r="D285" s="60">
        <v>1103</v>
      </c>
      <c r="E285" s="60">
        <v>1073</v>
      </c>
      <c r="F285" s="82">
        <v>11.98</v>
      </c>
      <c r="G285" s="82">
        <v>11.65</v>
      </c>
      <c r="H285" s="63">
        <f t="shared" si="9"/>
        <v>-2.7198549410698103E-2</v>
      </c>
      <c r="I285" s="63">
        <f t="shared" si="10"/>
        <v>-2.7545909849749584E-2</v>
      </c>
    </row>
    <row r="286" spans="1:9" ht="15.75" x14ac:dyDescent="0.2">
      <c r="A286" s="138" t="s">
        <v>307</v>
      </c>
      <c r="B286" s="106"/>
      <c r="C286" s="107"/>
      <c r="D286" s="58">
        <v>1961</v>
      </c>
      <c r="E286" s="58">
        <v>1731</v>
      </c>
      <c r="F286" s="81">
        <v>21.29</v>
      </c>
      <c r="G286" s="81">
        <v>18.79</v>
      </c>
      <c r="H286" s="62">
        <f t="shared" si="9"/>
        <v>-0.11728709841917384</v>
      </c>
      <c r="I286" s="62">
        <f t="shared" si="10"/>
        <v>-0.11742602160638793</v>
      </c>
    </row>
    <row r="287" spans="1:9" ht="15.75" x14ac:dyDescent="0.2">
      <c r="A287" s="139" t="s">
        <v>308</v>
      </c>
      <c r="B287" s="108"/>
      <c r="C287" s="109"/>
      <c r="D287" s="60">
        <v>11</v>
      </c>
      <c r="E287" s="60">
        <v>10</v>
      </c>
      <c r="F287" s="82">
        <v>0.12</v>
      </c>
      <c r="G287" s="82">
        <v>0.11</v>
      </c>
      <c r="H287" s="63">
        <f t="shared" si="9"/>
        <v>-9.0909090909090939E-2</v>
      </c>
      <c r="I287" s="63">
        <f t="shared" si="10"/>
        <v>-8.3333333333333259E-2</v>
      </c>
    </row>
    <row r="288" spans="1:9" ht="15.75" x14ac:dyDescent="0.2">
      <c r="A288" s="138" t="s">
        <v>215</v>
      </c>
      <c r="B288" s="106"/>
      <c r="C288" s="107"/>
      <c r="D288" s="58">
        <v>48</v>
      </c>
      <c r="E288" s="58">
        <v>26</v>
      </c>
      <c r="F288" s="81">
        <v>0.52</v>
      </c>
      <c r="G288" s="81">
        <v>0.28000000000000003</v>
      </c>
      <c r="H288" s="62">
        <f t="shared" si="9"/>
        <v>-0.45833333333333337</v>
      </c>
      <c r="I288" s="62">
        <f t="shared" si="10"/>
        <v>-0.46153846153846145</v>
      </c>
    </row>
    <row r="289" spans="1:9" ht="15.75" x14ac:dyDescent="0.2">
      <c r="A289" s="139" t="s">
        <v>309</v>
      </c>
      <c r="B289" s="108"/>
      <c r="C289" s="109"/>
      <c r="D289" s="60">
        <v>2</v>
      </c>
      <c r="E289" s="60">
        <v>1</v>
      </c>
      <c r="F289" s="82">
        <v>0.02</v>
      </c>
      <c r="G289" s="82">
        <v>0.01</v>
      </c>
      <c r="H289" s="63">
        <f t="shared" si="9"/>
        <v>-0.5</v>
      </c>
      <c r="I289" s="63">
        <f t="shared" si="10"/>
        <v>-0.5</v>
      </c>
    </row>
    <row r="290" spans="1:9" ht="15.75" x14ac:dyDescent="0.2">
      <c r="A290" s="138" t="s">
        <v>310</v>
      </c>
      <c r="B290" s="106"/>
      <c r="C290" s="107"/>
      <c r="D290" s="58">
        <v>909</v>
      </c>
      <c r="E290" s="58">
        <v>860</v>
      </c>
      <c r="F290" s="81">
        <v>9.8699999999999992</v>
      </c>
      <c r="G290" s="81">
        <v>9.34</v>
      </c>
      <c r="H290" s="62">
        <f t="shared" si="9"/>
        <v>-5.3905390539053855E-2</v>
      </c>
      <c r="I290" s="62">
        <f t="shared" si="10"/>
        <v>-5.3698074974670607E-2</v>
      </c>
    </row>
    <row r="291" spans="1:9" ht="15.75" x14ac:dyDescent="0.2">
      <c r="A291" s="139" t="s">
        <v>216</v>
      </c>
      <c r="B291" s="108"/>
      <c r="C291" s="109"/>
      <c r="D291" s="60">
        <v>16808</v>
      </c>
      <c r="E291" s="60">
        <v>18967</v>
      </c>
      <c r="F291" s="82">
        <v>182.5</v>
      </c>
      <c r="G291" s="82">
        <v>205.94</v>
      </c>
      <c r="H291" s="63">
        <f t="shared" si="9"/>
        <v>0.12845073774393145</v>
      </c>
      <c r="I291" s="63">
        <f t="shared" si="10"/>
        <v>0.12843835616438359</v>
      </c>
    </row>
    <row r="292" spans="1:9" ht="15.75" x14ac:dyDescent="0.2">
      <c r="A292" s="138" t="s">
        <v>311</v>
      </c>
      <c r="B292" s="106"/>
      <c r="C292" s="107"/>
      <c r="D292" s="58">
        <v>890</v>
      </c>
      <c r="E292" s="58">
        <v>1077</v>
      </c>
      <c r="F292" s="81">
        <v>9.66</v>
      </c>
      <c r="G292" s="81">
        <v>11.69</v>
      </c>
      <c r="H292" s="62">
        <f t="shared" si="9"/>
        <v>0.21011235955056184</v>
      </c>
      <c r="I292" s="62">
        <f t="shared" si="10"/>
        <v>0.21014492753623171</v>
      </c>
    </row>
    <row r="293" spans="1:9" ht="15.75" x14ac:dyDescent="0.2">
      <c r="A293" s="139" t="s">
        <v>312</v>
      </c>
      <c r="B293" s="108"/>
      <c r="C293" s="109"/>
      <c r="D293" s="60">
        <v>5080</v>
      </c>
      <c r="E293" s="60">
        <v>5012</v>
      </c>
      <c r="F293" s="82">
        <v>55.16</v>
      </c>
      <c r="G293" s="82">
        <v>54.42</v>
      </c>
      <c r="H293" s="63">
        <f t="shared" si="9"/>
        <v>-1.3385826771653564E-2</v>
      </c>
      <c r="I293" s="63">
        <f t="shared" si="10"/>
        <v>-1.3415518491660561E-2</v>
      </c>
    </row>
    <row r="294" spans="1:9" ht="15.75" x14ac:dyDescent="0.2">
      <c r="A294" s="138" t="s">
        <v>313</v>
      </c>
      <c r="B294" s="106"/>
      <c r="C294" s="107"/>
      <c r="D294" s="58">
        <v>531</v>
      </c>
      <c r="E294" s="58">
        <v>60</v>
      </c>
      <c r="F294" s="81">
        <v>5.77</v>
      </c>
      <c r="G294" s="81">
        <v>0.65</v>
      </c>
      <c r="H294" s="62">
        <f t="shared" si="9"/>
        <v>-0.88700564971751417</v>
      </c>
      <c r="I294" s="62">
        <f t="shared" si="10"/>
        <v>-0.88734835355285957</v>
      </c>
    </row>
    <row r="295" spans="1:9" ht="15.75" x14ac:dyDescent="0.2">
      <c r="A295" s="139" t="s">
        <v>314</v>
      </c>
      <c r="B295" s="108"/>
      <c r="C295" s="109"/>
      <c r="D295" s="60">
        <v>13</v>
      </c>
      <c r="E295" s="60">
        <v>14</v>
      </c>
      <c r="F295" s="82">
        <v>0.14000000000000001</v>
      </c>
      <c r="G295" s="82">
        <v>0.15</v>
      </c>
      <c r="H295" s="63">
        <f t="shared" si="9"/>
        <v>7.6923076923076872E-2</v>
      </c>
      <c r="I295" s="63">
        <f t="shared" si="10"/>
        <v>7.1428571428571397E-2</v>
      </c>
    </row>
    <row r="296" spans="1:9" ht="15.75" x14ac:dyDescent="0.2">
      <c r="A296" s="138" t="s">
        <v>315</v>
      </c>
      <c r="B296" s="106"/>
      <c r="C296" s="107"/>
      <c r="D296" s="58">
        <v>460</v>
      </c>
      <c r="E296" s="58">
        <v>524</v>
      </c>
      <c r="F296" s="81">
        <v>4.99</v>
      </c>
      <c r="G296" s="81">
        <v>5.69</v>
      </c>
      <c r="H296" s="62">
        <f t="shared" si="9"/>
        <v>0.13913043478260878</v>
      </c>
      <c r="I296" s="62">
        <f t="shared" si="10"/>
        <v>0.14028056112224463</v>
      </c>
    </row>
    <row r="297" spans="1:9" ht="15.75" x14ac:dyDescent="0.2">
      <c r="A297" s="139" t="s">
        <v>316</v>
      </c>
      <c r="B297" s="108"/>
      <c r="C297" s="109"/>
      <c r="D297" s="60">
        <v>2624</v>
      </c>
      <c r="E297" s="60">
        <v>2433</v>
      </c>
      <c r="F297" s="82">
        <v>28.49</v>
      </c>
      <c r="G297" s="82">
        <v>26.42</v>
      </c>
      <c r="H297" s="63">
        <f t="shared" si="9"/>
        <v>-7.2789634146341431E-2</v>
      </c>
      <c r="I297" s="63">
        <f t="shared" si="10"/>
        <v>-7.2657072657072552E-2</v>
      </c>
    </row>
    <row r="298" spans="1:9" ht="15.75" x14ac:dyDescent="0.2">
      <c r="A298" s="138" t="s">
        <v>317</v>
      </c>
      <c r="B298" s="106"/>
      <c r="C298" s="107"/>
      <c r="D298" s="58">
        <v>4923</v>
      </c>
      <c r="E298" s="58">
        <v>4532</v>
      </c>
      <c r="F298" s="81">
        <v>53.45</v>
      </c>
      <c r="G298" s="81">
        <v>49.21</v>
      </c>
      <c r="H298" s="62">
        <f t="shared" si="9"/>
        <v>-7.9423115986187232E-2</v>
      </c>
      <c r="I298" s="62">
        <f t="shared" si="10"/>
        <v>-7.932647333956977E-2</v>
      </c>
    </row>
    <row r="299" spans="1:9" ht="15.75" x14ac:dyDescent="0.2">
      <c r="A299" s="139" t="s">
        <v>318</v>
      </c>
      <c r="B299" s="108"/>
      <c r="C299" s="109"/>
      <c r="D299" s="60">
        <v>7026</v>
      </c>
      <c r="E299" s="60">
        <v>10077</v>
      </c>
      <c r="F299" s="82">
        <v>76.290000000000006</v>
      </c>
      <c r="G299" s="82">
        <v>109.41</v>
      </c>
      <c r="H299" s="63">
        <f t="shared" si="9"/>
        <v>0.43424423569598636</v>
      </c>
      <c r="I299" s="63">
        <f t="shared" si="10"/>
        <v>0.43413291388124242</v>
      </c>
    </row>
    <row r="300" spans="1:9" ht="15.75" x14ac:dyDescent="0.25">
      <c r="A300" s="46" t="s">
        <v>221</v>
      </c>
      <c r="B300" s="8"/>
      <c r="C300" s="8"/>
      <c r="D300" s="8"/>
      <c r="F300" s="217" t="s">
        <v>490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490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1283462</v>
      </c>
      <c r="C384" s="166">
        <f>B384/B$403</f>
        <v>0.23847190630442885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650513</v>
      </c>
      <c r="C385" s="166">
        <f>B385/B$403</f>
        <v>0.12086768068381684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3106489</v>
      </c>
      <c r="C386" s="166">
        <f>B386/B$403</f>
        <v>0.57719695148258299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222994</v>
      </c>
      <c r="C387" s="166">
        <f>B387/B$403</f>
        <v>4.143309601254249E-2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3054</v>
      </c>
      <c r="C388" s="166">
        <f>B388/B$403</f>
        <v>5.674443044310823E-4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885651</v>
      </c>
      <c r="E389" s="166">
        <f>D389/D$403</f>
        <v>0.16488381722035594</v>
      </c>
      <c r="F389" s="165">
        <v>883774</v>
      </c>
      <c r="G389" s="166">
        <f>F389/F$403</f>
        <v>0.16487521127706492</v>
      </c>
      <c r="H389" s="165">
        <v>1033278</v>
      </c>
      <c r="I389" s="166">
        <f t="shared" ref="I389:I396" si="11">H389/H$403</f>
        <v>0.25837543828238813</v>
      </c>
    </row>
    <row r="390" spans="1:9" ht="15.75" x14ac:dyDescent="0.25">
      <c r="A390" s="161" t="s">
        <v>345</v>
      </c>
      <c r="B390" s="167"/>
      <c r="C390" s="167"/>
      <c r="D390" s="165">
        <v>520654</v>
      </c>
      <c r="E390" s="166">
        <f t="shared" ref="E390:E397" si="12">D390/D$403</f>
        <v>9.6931431196992046E-2</v>
      </c>
      <c r="F390" s="165">
        <v>511521</v>
      </c>
      <c r="G390" s="166">
        <f t="shared" ref="G390:G397" si="13">F390/F$403</f>
        <v>9.5428393398827666E-2</v>
      </c>
      <c r="H390" s="165">
        <v>583026</v>
      </c>
      <c r="I390" s="166">
        <f t="shared" si="11"/>
        <v>0.14578806311566453</v>
      </c>
    </row>
    <row r="391" spans="1:9" ht="15.75" x14ac:dyDescent="0.25">
      <c r="A391" s="161" t="s">
        <v>346</v>
      </c>
      <c r="B391" s="167"/>
      <c r="C391" s="167"/>
      <c r="D391" s="165">
        <v>522642</v>
      </c>
      <c r="E391" s="166">
        <f t="shared" si="12"/>
        <v>9.7301542029175458E-2</v>
      </c>
      <c r="F391" s="165">
        <v>567140</v>
      </c>
      <c r="G391" s="166">
        <f t="shared" si="13"/>
        <v>0.10580456918134568</v>
      </c>
      <c r="H391" s="165">
        <v>199562</v>
      </c>
      <c r="I391" s="166">
        <f t="shared" si="11"/>
        <v>4.9901303632236382E-2</v>
      </c>
    </row>
    <row r="392" spans="1:9" ht="15.75" x14ac:dyDescent="0.25">
      <c r="A392" s="161" t="s">
        <v>347</v>
      </c>
      <c r="B392" s="167"/>
      <c r="C392" s="167"/>
      <c r="D392" s="165">
        <v>244730</v>
      </c>
      <c r="E392" s="166">
        <f t="shared" si="12"/>
        <v>4.5561983883423279E-2</v>
      </c>
      <c r="F392" s="165">
        <v>238283</v>
      </c>
      <c r="G392" s="166">
        <f t="shared" si="13"/>
        <v>4.445362724942447E-2</v>
      </c>
      <c r="H392" s="165">
        <v>118616</v>
      </c>
      <c r="I392" s="166">
        <f t="shared" si="11"/>
        <v>2.9660421481250691E-2</v>
      </c>
    </row>
    <row r="393" spans="1:9" ht="15.75" x14ac:dyDescent="0.25">
      <c r="A393" s="161" t="s">
        <v>348</v>
      </c>
      <c r="B393" s="167"/>
      <c r="C393" s="167"/>
      <c r="D393" s="165">
        <v>142830</v>
      </c>
      <c r="E393" s="166">
        <f t="shared" si="12"/>
        <v>2.6591011147261662E-2</v>
      </c>
      <c r="F393" s="165">
        <v>144216</v>
      </c>
      <c r="G393" s="166">
        <f t="shared" si="13"/>
        <v>2.6904665072216647E-2</v>
      </c>
      <c r="H393" s="165">
        <v>82150</v>
      </c>
      <c r="I393" s="166">
        <f t="shared" si="11"/>
        <v>2.0541947331597289E-2</v>
      </c>
    </row>
    <row r="394" spans="1:9" ht="15.75" x14ac:dyDescent="0.25">
      <c r="A394" s="161" t="s">
        <v>349</v>
      </c>
      <c r="B394" s="167"/>
      <c r="C394" s="167"/>
      <c r="D394" s="165">
        <v>139912</v>
      </c>
      <c r="E394" s="166">
        <f t="shared" si="12"/>
        <v>2.6047759935837526E-2</v>
      </c>
      <c r="F394" s="165">
        <v>138500</v>
      </c>
      <c r="G394" s="166">
        <f t="shared" si="13"/>
        <v>2.5838298888486752E-2</v>
      </c>
      <c r="H394" s="165">
        <v>143834</v>
      </c>
      <c r="I394" s="166">
        <f t="shared" si="11"/>
        <v>3.5966286701070785E-2</v>
      </c>
    </row>
    <row r="395" spans="1:9" ht="15.75" x14ac:dyDescent="0.25">
      <c r="A395" s="161" t="s">
        <v>350</v>
      </c>
      <c r="B395" s="167"/>
      <c r="C395" s="167"/>
      <c r="D395" s="165">
        <v>2491199</v>
      </c>
      <c r="E395" s="166">
        <f t="shared" si="12"/>
        <v>0.46379262325174758</v>
      </c>
      <c r="F395" s="165">
        <v>2458291</v>
      </c>
      <c r="G395" s="166">
        <f t="shared" si="13"/>
        <v>0.4586141343890035</v>
      </c>
      <c r="H395" s="165">
        <v>1523002</v>
      </c>
      <c r="I395" s="166">
        <f t="shared" si="11"/>
        <v>0.38083295033374726</v>
      </c>
    </row>
    <row r="396" spans="1:9" ht="15.75" x14ac:dyDescent="0.25">
      <c r="A396" s="161" t="s">
        <v>351</v>
      </c>
      <c r="B396" s="167"/>
      <c r="C396" s="167"/>
      <c r="D396" s="165">
        <v>122622</v>
      </c>
      <c r="E396" s="166">
        <f t="shared" si="12"/>
        <v>2.2828838261566335E-2</v>
      </c>
      <c r="F396" s="165">
        <v>123755</v>
      </c>
      <c r="G396" s="166">
        <f t="shared" si="13"/>
        <v>2.3087499486965184E-2</v>
      </c>
      <c r="H396" s="165">
        <v>70178</v>
      </c>
      <c r="I396" s="166">
        <f t="shared" si="11"/>
        <v>1.7548299206778268E-2</v>
      </c>
    </row>
    <row r="397" spans="1:9" ht="15.75" x14ac:dyDescent="0.25">
      <c r="A397" s="161" t="s">
        <v>352</v>
      </c>
      <c r="B397" s="167"/>
      <c r="C397" s="167"/>
      <c r="D397" s="165">
        <v>91853</v>
      </c>
      <c r="E397" s="166">
        <f t="shared" si="12"/>
        <v>1.7100498123009351E-2</v>
      </c>
      <c r="F397" s="165">
        <v>99422</v>
      </c>
      <c r="G397" s="166">
        <f t="shared" si="13"/>
        <v>1.8547980881524404E-2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31814</v>
      </c>
      <c r="I398" s="166">
        <f>H398/H$403</f>
        <v>7.9552223056291692E-3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90472</v>
      </c>
      <c r="I399" s="166">
        <f>H399/H$403</f>
        <v>2.2622897857386123E-2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4699</v>
      </c>
      <c r="C401" s="166">
        <f>B401/B$403</f>
        <v>8.7309128569798805E-4</v>
      </c>
      <c r="D401" s="165">
        <v>4477</v>
      </c>
      <c r="E401" s="166">
        <f>D401/D$403</f>
        <v>8.3349406221585427E-4</v>
      </c>
      <c r="F401" s="165">
        <v>4719</v>
      </c>
      <c r="G401" s="166">
        <f>F401/F$403</f>
        <v>8.8036774335573272E-4</v>
      </c>
      <c r="H401" s="165">
        <v>4957</v>
      </c>
      <c r="I401" s="166">
        <f>H401/H$403</f>
        <v>1.2395183557240143E-3</v>
      </c>
    </row>
    <row r="402" spans="1:9" x14ac:dyDescent="0.2">
      <c r="A402" s="163" t="s">
        <v>356</v>
      </c>
      <c r="B402" s="165">
        <v>110815</v>
      </c>
      <c r="C402" s="166">
        <f>B402/B$403</f>
        <v>2.0589829926499797E-2</v>
      </c>
      <c r="D402" s="165">
        <v>204794</v>
      </c>
      <c r="E402" s="166">
        <f>D402/D$403</f>
        <v>3.8127000888414933E-2</v>
      </c>
      <c r="F402" s="165">
        <v>190639</v>
      </c>
      <c r="G402" s="166">
        <f>F402/F$403</f>
        <v>3.5565252431785023E-2</v>
      </c>
      <c r="H402" s="165">
        <v>118245</v>
      </c>
      <c r="I402" s="166">
        <f>H402/H$403</f>
        <v>2.9567651396527349E-2</v>
      </c>
    </row>
    <row r="403" spans="1:9" ht="15.75" x14ac:dyDescent="0.2">
      <c r="A403" s="140" t="s">
        <v>357</v>
      </c>
      <c r="B403" s="168">
        <f>SUM(B384:B388,B401:B402)</f>
        <v>5382026</v>
      </c>
      <c r="C403" s="169">
        <f>SUM(C384:C388,C401:C402)</f>
        <v>1</v>
      </c>
      <c r="D403" s="168">
        <f>SUM(D389:D397,D400:D402)</f>
        <v>5371364</v>
      </c>
      <c r="E403" s="169">
        <f>SUM(E389:E397,E400:E402)</f>
        <v>1</v>
      </c>
      <c r="F403" s="168">
        <f>SUM(F389:F397,F400:F402)</f>
        <v>5360260</v>
      </c>
      <c r="G403" s="169">
        <f>SUM(G389:G397,G400:G402)</f>
        <v>1</v>
      </c>
      <c r="H403" s="168">
        <f>SUM(H389:H396,H398:H402)</f>
        <v>3999134</v>
      </c>
      <c r="I403" s="169">
        <f>SUM(I389:I396,I398:I402)</f>
        <v>1</v>
      </c>
    </row>
    <row r="404" spans="1:9" x14ac:dyDescent="0.2">
      <c r="A404" s="163" t="s">
        <v>358</v>
      </c>
      <c r="B404" s="165">
        <v>7627041</v>
      </c>
      <c r="C404" s="170"/>
      <c r="D404" s="165">
        <v>7627019</v>
      </c>
      <c r="E404" s="170"/>
      <c r="F404" s="165">
        <v>7626268</v>
      </c>
      <c r="G404" s="170"/>
      <c r="H404" s="165">
        <v>7659767</v>
      </c>
      <c r="I404" s="170"/>
    </row>
    <row r="405" spans="1:9" ht="15.75" x14ac:dyDescent="0.2">
      <c r="A405" s="140" t="s">
        <v>359</v>
      </c>
      <c r="B405" s="171">
        <f>B403/B404</f>
        <v>0.70565059241191963</v>
      </c>
      <c r="C405" s="169"/>
      <c r="D405" s="171">
        <f>D403/D404</f>
        <v>0.70425470291866321</v>
      </c>
      <c r="E405" s="169"/>
      <c r="F405" s="171">
        <f>F403/F404</f>
        <v>0.70286803453537172</v>
      </c>
      <c r="G405" s="169"/>
      <c r="H405" s="171">
        <f>H403/H404</f>
        <v>0.52209603764709811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5122976</v>
      </c>
      <c r="D429" s="177">
        <f t="shared" ref="D429:D434" si="14">C429/$B$58</f>
        <v>0.56915701152395581</v>
      </c>
      <c r="E429" s="172">
        <v>2351841</v>
      </c>
      <c r="F429" s="177">
        <f>E429/$C$58</f>
        <v>0.54678361621378824</v>
      </c>
      <c r="G429" s="172">
        <v>2771135</v>
      </c>
      <c r="H429" s="177">
        <f>G429/$D$58</f>
        <v>0.58963317496357792</v>
      </c>
    </row>
    <row r="430" spans="1:8" x14ac:dyDescent="0.2">
      <c r="A430" s="258" t="s">
        <v>364</v>
      </c>
      <c r="B430" s="259"/>
      <c r="C430" s="165">
        <v>4972360</v>
      </c>
      <c r="D430" s="178">
        <f t="shared" si="14"/>
        <v>0.55242373921354637</v>
      </c>
      <c r="E430" s="165">
        <v>2266527</v>
      </c>
      <c r="F430" s="178">
        <f t="shared" ref="F430:F441" si="15">E430/$C$58</f>
        <v>0.5269488155475599</v>
      </c>
      <c r="G430" s="165">
        <v>2705833</v>
      </c>
      <c r="H430" s="178">
        <f t="shared" ref="H430:H441" si="16">G430/$D$58</f>
        <v>0.57573842584761226</v>
      </c>
    </row>
    <row r="431" spans="1:8" x14ac:dyDescent="0.2">
      <c r="A431" s="258" t="s">
        <v>365</v>
      </c>
      <c r="B431" s="259"/>
      <c r="C431" s="165">
        <v>150616</v>
      </c>
      <c r="D431" s="178">
        <f t="shared" si="14"/>
        <v>1.6733272310409445E-2</v>
      </c>
      <c r="E431" s="165">
        <v>85314</v>
      </c>
      <c r="F431" s="178">
        <f t="shared" si="15"/>
        <v>1.9834800666228343E-2</v>
      </c>
      <c r="G431" s="165">
        <v>65302</v>
      </c>
      <c r="H431" s="178">
        <f t="shared" si="16"/>
        <v>1.3894749115965685E-2</v>
      </c>
    </row>
    <row r="432" spans="1:8" ht="15.75" x14ac:dyDescent="0.25">
      <c r="A432" s="256" t="s">
        <v>366</v>
      </c>
      <c r="B432" s="257"/>
      <c r="C432" s="172">
        <v>45869</v>
      </c>
      <c r="D432" s="177">
        <f t="shared" si="14"/>
        <v>5.0959955622654355E-3</v>
      </c>
      <c r="E432" s="172">
        <v>29199</v>
      </c>
      <c r="F432" s="177">
        <f t="shared" si="15"/>
        <v>6.7885264394261357E-3</v>
      </c>
      <c r="G432" s="172">
        <v>16670</v>
      </c>
      <c r="H432" s="177">
        <f t="shared" si="16"/>
        <v>3.5469888787961769E-3</v>
      </c>
    </row>
    <row r="433" spans="1:8" x14ac:dyDescent="0.2">
      <c r="A433" s="258" t="s">
        <v>364</v>
      </c>
      <c r="B433" s="259"/>
      <c r="C433" s="165">
        <v>2562</v>
      </c>
      <c r="D433" s="178">
        <f t="shared" si="14"/>
        <v>2.846353884000969E-4</v>
      </c>
      <c r="E433" s="165">
        <v>1702</v>
      </c>
      <c r="F433" s="178">
        <f t="shared" si="15"/>
        <v>3.9570094865931313E-4</v>
      </c>
      <c r="G433" s="165">
        <v>860</v>
      </c>
      <c r="H433" s="178">
        <f t="shared" si="16"/>
        <v>1.829880285401747E-4</v>
      </c>
    </row>
    <row r="434" spans="1:8" x14ac:dyDescent="0.2">
      <c r="A434" s="258" t="s">
        <v>365</v>
      </c>
      <c r="B434" s="259"/>
      <c r="C434" s="165">
        <v>43307</v>
      </c>
      <c r="D434" s="178">
        <f t="shared" si="14"/>
        <v>4.8113601738653386E-3</v>
      </c>
      <c r="E434" s="165">
        <v>27497</v>
      </c>
      <c r="F434" s="178">
        <f t="shared" si="15"/>
        <v>6.3928254907668226E-3</v>
      </c>
      <c r="G434" s="165">
        <v>15810</v>
      </c>
      <c r="H434" s="178">
        <f t="shared" si="16"/>
        <v>3.3640008502560026E-3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38548</v>
      </c>
      <c r="D436" s="177">
        <f t="shared" ref="D436:D441" si="17">C436/$B$58</f>
        <v>4.2826404965054399E-3</v>
      </c>
      <c r="E436" s="172">
        <v>16310</v>
      </c>
      <c r="F436" s="177">
        <f t="shared" si="15"/>
        <v>3.7919403481982356E-3</v>
      </c>
      <c r="G436" s="172">
        <v>22238</v>
      </c>
      <c r="H436" s="177">
        <f t="shared" si="16"/>
        <v>4.731729975205122E-3</v>
      </c>
    </row>
    <row r="437" spans="1:8" x14ac:dyDescent="0.2">
      <c r="A437" s="258" t="s">
        <v>364</v>
      </c>
      <c r="B437" s="259"/>
      <c r="C437" s="165">
        <v>37303</v>
      </c>
      <c r="D437" s="178">
        <f t="shared" si="17"/>
        <v>4.1443223627981324E-3</v>
      </c>
      <c r="E437" s="165">
        <v>15672</v>
      </c>
      <c r="F437" s="178">
        <f t="shared" si="15"/>
        <v>3.6436106153870476E-3</v>
      </c>
      <c r="G437" s="165">
        <v>21631</v>
      </c>
      <c r="H437" s="178">
        <f t="shared" si="16"/>
        <v>4.6025744713401387E-3</v>
      </c>
    </row>
    <row r="438" spans="1:8" x14ac:dyDescent="0.2">
      <c r="A438" s="258" t="s">
        <v>365</v>
      </c>
      <c r="B438" s="259"/>
      <c r="C438" s="165">
        <v>1245</v>
      </c>
      <c r="D438" s="178">
        <f t="shared" si="17"/>
        <v>1.3831813370730704E-4</v>
      </c>
      <c r="E438" s="165">
        <v>638</v>
      </c>
      <c r="F438" s="178">
        <f t="shared" si="15"/>
        <v>1.4832973281118787E-4</v>
      </c>
      <c r="G438" s="165">
        <v>607</v>
      </c>
      <c r="H438" s="178">
        <f t="shared" si="16"/>
        <v>1.2915550386498377E-4</v>
      </c>
    </row>
    <row r="439" spans="1:8" ht="15.75" x14ac:dyDescent="0.25">
      <c r="A439" s="256" t="s">
        <v>366</v>
      </c>
      <c r="B439" s="257"/>
      <c r="C439" s="172">
        <v>37</v>
      </c>
      <c r="D439" s="177">
        <f t="shared" si="17"/>
        <v>4.1106593953175591E-6</v>
      </c>
      <c r="E439" s="172">
        <v>21</v>
      </c>
      <c r="F439" s="177">
        <f t="shared" si="15"/>
        <v>4.8823266285814189E-6</v>
      </c>
      <c r="G439" s="172">
        <v>16</v>
      </c>
      <c r="H439" s="177">
        <f t="shared" si="16"/>
        <v>3.4044284379567386E-6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1.1109890257615025E-7</v>
      </c>
      <c r="E440" s="175">
        <v>1</v>
      </c>
      <c r="F440" s="178">
        <f t="shared" si="15"/>
        <v>2.3249174421816282E-7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36</v>
      </c>
      <c r="D441" s="178">
        <f t="shared" si="17"/>
        <v>3.9995604927414088E-6</v>
      </c>
      <c r="E441" s="165">
        <v>20</v>
      </c>
      <c r="F441" s="178">
        <f t="shared" si="15"/>
        <v>4.6498348843632559E-6</v>
      </c>
      <c r="G441" s="165">
        <v>16</v>
      </c>
      <c r="H441" s="178">
        <f t="shared" si="16"/>
        <v>3.4044284379567386E-6</v>
      </c>
    </row>
    <row r="464" spans="1:6" ht="15.75" x14ac:dyDescent="0.25">
      <c r="A464" s="46" t="s">
        <v>435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436</v>
      </c>
      <c r="B467" s="108"/>
      <c r="C467" s="60">
        <v>1604</v>
      </c>
      <c r="D467" s="60">
        <v>1637</v>
      </c>
      <c r="E467" s="60">
        <v>1634</v>
      </c>
      <c r="F467" s="60">
        <v>1634</v>
      </c>
      <c r="G467" s="60">
        <v>1632</v>
      </c>
      <c r="H467" s="60">
        <v>1623</v>
      </c>
    </row>
    <row r="468" spans="1:8" x14ac:dyDescent="0.2">
      <c r="A468" s="138" t="s">
        <v>437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438</v>
      </c>
      <c r="B469" s="108"/>
      <c r="C469" s="60">
        <v>8223</v>
      </c>
      <c r="D469" s="60">
        <v>8290</v>
      </c>
      <c r="E469" s="60">
        <v>8313</v>
      </c>
      <c r="F469" s="60">
        <v>8330</v>
      </c>
      <c r="G469" s="60">
        <v>8373</v>
      </c>
      <c r="H469" s="60">
        <v>8384</v>
      </c>
    </row>
    <row r="470" spans="1:8" x14ac:dyDescent="0.2">
      <c r="A470" s="138" t="s">
        <v>439</v>
      </c>
      <c r="B470" s="106"/>
      <c r="C470" s="58">
        <v>1800</v>
      </c>
      <c r="D470" s="58">
        <v>1812</v>
      </c>
      <c r="E470" s="58">
        <v>1820</v>
      </c>
      <c r="F470" s="58">
        <v>1838</v>
      </c>
      <c r="G470" s="58">
        <v>1862</v>
      </c>
      <c r="H470" s="58">
        <v>1865</v>
      </c>
    </row>
    <row r="471" spans="1:8" x14ac:dyDescent="0.2">
      <c r="A471" s="139" t="s">
        <v>440</v>
      </c>
      <c r="B471" s="108"/>
      <c r="C471" s="60">
        <v>91</v>
      </c>
      <c r="D471" s="60">
        <v>91</v>
      </c>
      <c r="E471" s="60">
        <v>93</v>
      </c>
      <c r="F471" s="60">
        <v>104</v>
      </c>
      <c r="G471" s="60">
        <v>108</v>
      </c>
      <c r="H471" s="60">
        <v>110</v>
      </c>
    </row>
    <row r="472" spans="1:8" x14ac:dyDescent="0.2">
      <c r="A472" s="138" t="s">
        <v>441</v>
      </c>
      <c r="B472" s="106"/>
      <c r="C472" s="58">
        <v>6334</v>
      </c>
      <c r="D472" s="58">
        <v>6388</v>
      </c>
      <c r="E472" s="58">
        <v>6400</v>
      </c>
      <c r="F472" s="58">
        <v>6388</v>
      </c>
      <c r="G472" s="58">
        <v>6402</v>
      </c>
      <c r="H472" s="58">
        <v>6408</v>
      </c>
    </row>
    <row r="473" spans="1:8" x14ac:dyDescent="0.2">
      <c r="A473" s="139" t="s">
        <v>442</v>
      </c>
      <c r="B473" s="108"/>
      <c r="C473" s="60">
        <v>23746241</v>
      </c>
      <c r="D473" s="60">
        <v>22845243</v>
      </c>
      <c r="E473" s="60">
        <v>23635745</v>
      </c>
      <c r="F473" s="60">
        <v>23633343</v>
      </c>
      <c r="G473" s="60">
        <v>23555568</v>
      </c>
      <c r="H473" s="60">
        <v>24625970</v>
      </c>
    </row>
    <row r="474" spans="1:8" x14ac:dyDescent="0.2">
      <c r="A474" s="138" t="s">
        <v>443</v>
      </c>
      <c r="B474" s="106"/>
      <c r="C474" s="58">
        <v>0</v>
      </c>
      <c r="D474" s="58">
        <v>207038</v>
      </c>
      <c r="E474" s="58">
        <v>203603</v>
      </c>
      <c r="F474" s="58">
        <v>210104</v>
      </c>
      <c r="G474" s="58">
        <v>213674</v>
      </c>
      <c r="H474" s="58">
        <v>212391</v>
      </c>
    </row>
    <row r="475" spans="1:8" x14ac:dyDescent="0.2">
      <c r="A475" s="139" t="s">
        <v>444</v>
      </c>
      <c r="B475" s="108"/>
      <c r="C475" s="60">
        <v>89284</v>
      </c>
      <c r="D475" s="60">
        <v>96594</v>
      </c>
      <c r="E475" s="60">
        <v>95838</v>
      </c>
      <c r="F475" s="60">
        <v>101908</v>
      </c>
      <c r="G475" s="60">
        <v>101854</v>
      </c>
      <c r="H475" s="60">
        <v>103981</v>
      </c>
    </row>
    <row r="476" spans="1:8" x14ac:dyDescent="0.2">
      <c r="A476" s="138" t="s">
        <v>445</v>
      </c>
      <c r="B476" s="106"/>
      <c r="C476" s="58">
        <v>114799899</v>
      </c>
      <c r="D476" s="58">
        <v>104164889</v>
      </c>
      <c r="E476" s="58">
        <v>106493889</v>
      </c>
      <c r="F476" s="58">
        <v>107838269</v>
      </c>
      <c r="G476" s="58">
        <v>109536756</v>
      </c>
      <c r="H476" s="58">
        <v>114465527</v>
      </c>
    </row>
    <row r="477" spans="1:8" x14ac:dyDescent="0.2">
      <c r="A477" s="139" t="s">
        <v>446</v>
      </c>
      <c r="B477" s="108"/>
      <c r="C477" s="60">
        <v>25451060</v>
      </c>
      <c r="D477" s="60">
        <v>0</v>
      </c>
      <c r="E477" s="60">
        <v>26023381</v>
      </c>
      <c r="F477" s="60">
        <v>26308993</v>
      </c>
      <c r="G477" s="60">
        <v>26745607</v>
      </c>
      <c r="H477" s="60">
        <v>26958909</v>
      </c>
    </row>
    <row r="478" spans="1:8" x14ac:dyDescent="0.2">
      <c r="A478" s="138" t="s">
        <v>447</v>
      </c>
      <c r="B478" s="106"/>
      <c r="C478" s="58">
        <v>25451060</v>
      </c>
      <c r="D478" s="58">
        <v>0</v>
      </c>
      <c r="E478" s="58">
        <v>26023381</v>
      </c>
      <c r="F478" s="58">
        <v>26308993</v>
      </c>
      <c r="G478" s="58">
        <v>26745607</v>
      </c>
      <c r="H478" s="58">
        <v>26958909</v>
      </c>
    </row>
    <row r="479" spans="1:8" x14ac:dyDescent="0.2">
      <c r="A479" s="139" t="s">
        <v>448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449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450</v>
      </c>
      <c r="B481" s="108"/>
      <c r="C481" s="60">
        <v>6202036</v>
      </c>
      <c r="D481" s="60">
        <v>0</v>
      </c>
      <c r="E481" s="60">
        <v>6359481</v>
      </c>
      <c r="F481" s="60">
        <v>6487389</v>
      </c>
      <c r="G481" s="60">
        <v>6600292</v>
      </c>
      <c r="H481" s="60">
        <v>6687837</v>
      </c>
    </row>
    <row r="482" spans="1:8" x14ac:dyDescent="0.2">
      <c r="A482" s="138" t="s">
        <v>451</v>
      </c>
      <c r="B482" s="106"/>
      <c r="C482" s="58">
        <v>6082170</v>
      </c>
      <c r="D482" s="58">
        <v>0</v>
      </c>
      <c r="E482" s="58">
        <v>6359481</v>
      </c>
      <c r="F482" s="58">
        <v>6487389</v>
      </c>
      <c r="G482" s="58">
        <v>6600292</v>
      </c>
      <c r="H482" s="58">
        <v>6687837</v>
      </c>
    </row>
    <row r="483" spans="1:8" x14ac:dyDescent="0.2">
      <c r="A483" s="139" t="s">
        <v>452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453</v>
      </c>
      <c r="B484" s="106"/>
      <c r="C484" s="58">
        <v>119866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436</v>
      </c>
      <c r="B487" s="108"/>
      <c r="C487" s="186">
        <f>IF(C467&gt;0,D467/C467-1,0)</f>
        <v>2.0573566084788109E-2</v>
      </c>
      <c r="D487" s="186">
        <f t="shared" ref="D487:G488" si="18">IF(D467&gt;0,E467/D467-1,0)</f>
        <v>-1.8326206475259843E-3</v>
      </c>
      <c r="E487" s="186">
        <f t="shared" si="18"/>
        <v>0</v>
      </c>
      <c r="F487" s="186">
        <f t="shared" si="18"/>
        <v>-1.223990208078285E-3</v>
      </c>
      <c r="G487" s="186">
        <f t="shared" si="18"/>
        <v>-5.5147058823529216E-3</v>
      </c>
    </row>
    <row r="488" spans="1:8" x14ac:dyDescent="0.2">
      <c r="A488" s="138" t="s">
        <v>437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438</v>
      </c>
      <c r="B489" s="108"/>
      <c r="C489" s="186">
        <f t="shared" ref="C489:G504" si="19">IF(C469&gt;0,D469/C469-1,0)</f>
        <v>8.1478779034416249E-3</v>
      </c>
      <c r="D489" s="186">
        <f t="shared" si="19"/>
        <v>2.7744270205065646E-3</v>
      </c>
      <c r="E489" s="186">
        <f t="shared" si="19"/>
        <v>2.044989775051187E-3</v>
      </c>
      <c r="F489" s="186">
        <f t="shared" si="19"/>
        <v>5.1620648259302904E-3</v>
      </c>
      <c r="G489" s="186">
        <f t="shared" si="19"/>
        <v>1.3137465663441983E-3</v>
      </c>
    </row>
    <row r="490" spans="1:8" x14ac:dyDescent="0.2">
      <c r="A490" s="138" t="s">
        <v>439</v>
      </c>
      <c r="B490" s="106"/>
      <c r="C490" s="187">
        <f t="shared" si="19"/>
        <v>6.6666666666665986E-3</v>
      </c>
      <c r="D490" s="187">
        <f t="shared" si="19"/>
        <v>4.4150110375276164E-3</v>
      </c>
      <c r="E490" s="187">
        <f t="shared" si="19"/>
        <v>9.890109890109855E-3</v>
      </c>
      <c r="F490" s="187">
        <f t="shared" si="19"/>
        <v>1.3057671381936808E-2</v>
      </c>
      <c r="G490" s="187">
        <f t="shared" si="19"/>
        <v>1.6111707841031109E-3</v>
      </c>
    </row>
    <row r="491" spans="1:8" x14ac:dyDescent="0.2">
      <c r="A491" s="139" t="s">
        <v>440</v>
      </c>
      <c r="B491" s="108"/>
      <c r="C491" s="186">
        <f t="shared" si="19"/>
        <v>0</v>
      </c>
      <c r="D491" s="186">
        <f t="shared" si="19"/>
        <v>2.19780219780219E-2</v>
      </c>
      <c r="E491" s="186">
        <f t="shared" si="19"/>
        <v>0.11827956989247301</v>
      </c>
      <c r="F491" s="186">
        <f t="shared" si="19"/>
        <v>3.8461538461538547E-2</v>
      </c>
      <c r="G491" s="186">
        <f t="shared" si="19"/>
        <v>1.8518518518518601E-2</v>
      </c>
    </row>
    <row r="492" spans="1:8" x14ac:dyDescent="0.2">
      <c r="A492" s="138" t="s">
        <v>441</v>
      </c>
      <c r="B492" s="106"/>
      <c r="C492" s="187">
        <f t="shared" si="19"/>
        <v>8.5254183770129277E-3</v>
      </c>
      <c r="D492" s="187">
        <f t="shared" si="19"/>
        <v>1.8785222291797243E-3</v>
      </c>
      <c r="E492" s="187">
        <f t="shared" si="19"/>
        <v>-1.87499999999996E-3</v>
      </c>
      <c r="F492" s="187">
        <f t="shared" si="19"/>
        <v>2.1916092673763821E-3</v>
      </c>
      <c r="G492" s="187">
        <f t="shared" si="19"/>
        <v>9.3720712277423068E-4</v>
      </c>
    </row>
    <row r="493" spans="1:8" x14ac:dyDescent="0.2">
      <c r="A493" s="139" t="s">
        <v>442</v>
      </c>
      <c r="B493" s="108"/>
      <c r="C493" s="186">
        <f t="shared" si="19"/>
        <v>-3.7942763235663257E-2</v>
      </c>
      <c r="D493" s="186">
        <f t="shared" si="19"/>
        <v>3.4602477198425907E-2</v>
      </c>
      <c r="E493" s="186">
        <f t="shared" si="19"/>
        <v>-1.0162573678129672E-4</v>
      </c>
      <c r="F493" s="186">
        <f t="shared" si="19"/>
        <v>-3.2909013337638626E-3</v>
      </c>
      <c r="G493" s="186">
        <f t="shared" si="19"/>
        <v>4.544157033275531E-2</v>
      </c>
    </row>
    <row r="494" spans="1:8" x14ac:dyDescent="0.2">
      <c r="A494" s="138" t="s">
        <v>443</v>
      </c>
      <c r="B494" s="106"/>
      <c r="C494" s="187">
        <f t="shared" si="19"/>
        <v>0</v>
      </c>
      <c r="D494" s="187">
        <f t="shared" si="19"/>
        <v>-1.6591157178875382E-2</v>
      </c>
      <c r="E494" s="187">
        <f t="shared" si="19"/>
        <v>3.1929784924583648E-2</v>
      </c>
      <c r="F494" s="187">
        <f t="shared" si="19"/>
        <v>1.6991585119750185E-2</v>
      </c>
      <c r="G494" s="187">
        <f t="shared" si="19"/>
        <v>-6.004474105412938E-3</v>
      </c>
    </row>
    <row r="495" spans="1:8" x14ac:dyDescent="0.2">
      <c r="A495" s="139" t="s">
        <v>444</v>
      </c>
      <c r="B495" s="108"/>
      <c r="C495" s="186">
        <f t="shared" si="19"/>
        <v>8.1873571972581827E-2</v>
      </c>
      <c r="D495" s="186">
        <f t="shared" si="19"/>
        <v>-7.8265730790731958E-3</v>
      </c>
      <c r="E495" s="186">
        <f t="shared" si="19"/>
        <v>6.3336046244704569E-2</v>
      </c>
      <c r="F495" s="186">
        <f t="shared" si="19"/>
        <v>-5.298897044393458E-4</v>
      </c>
      <c r="G495" s="186">
        <f t="shared" si="19"/>
        <v>2.088283228935528E-2</v>
      </c>
    </row>
    <row r="496" spans="1:8" x14ac:dyDescent="0.2">
      <c r="A496" s="138" t="s">
        <v>445</v>
      </c>
      <c r="B496" s="106"/>
      <c r="C496" s="187">
        <f t="shared" si="19"/>
        <v>-9.2639541433742867E-2</v>
      </c>
      <c r="D496" s="187">
        <f t="shared" si="19"/>
        <v>2.2358781566022667E-2</v>
      </c>
      <c r="E496" s="187">
        <f t="shared" si="19"/>
        <v>1.2624010754269666E-2</v>
      </c>
      <c r="F496" s="187">
        <f t="shared" si="19"/>
        <v>1.5750317728115526E-2</v>
      </c>
      <c r="G496" s="187">
        <f t="shared" si="19"/>
        <v>4.4996503274206789E-2</v>
      </c>
    </row>
    <row r="497" spans="1:9" x14ac:dyDescent="0.2">
      <c r="A497" s="139" t="s">
        <v>446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1.0975207256889385E-2</v>
      </c>
      <c r="F497" s="186">
        <f t="shared" si="19"/>
        <v>1.6595618083899977E-2</v>
      </c>
      <c r="G497" s="186">
        <f t="shared" si="19"/>
        <v>7.9752162663573323E-3</v>
      </c>
    </row>
    <row r="498" spans="1:9" x14ac:dyDescent="0.2">
      <c r="A498" s="138" t="s">
        <v>447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1.0975207256889385E-2</v>
      </c>
      <c r="F498" s="187">
        <f t="shared" si="19"/>
        <v>1.6595618083899977E-2</v>
      </c>
      <c r="G498" s="187">
        <f t="shared" si="19"/>
        <v>7.9752162663573323E-3</v>
      </c>
    </row>
    <row r="499" spans="1:9" x14ac:dyDescent="0.2">
      <c r="A499" s="139" t="s">
        <v>448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449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450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2.0112962048318028E-2</v>
      </c>
      <c r="F501" s="186">
        <f t="shared" si="19"/>
        <v>1.7403457693071944E-2</v>
      </c>
      <c r="G501" s="186">
        <f t="shared" si="19"/>
        <v>1.3263807116412396E-2</v>
      </c>
    </row>
    <row r="502" spans="1:9" x14ac:dyDescent="0.2">
      <c r="A502" s="138" t="s">
        <v>451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2.0112962048318028E-2</v>
      </c>
      <c r="F502" s="187">
        <f t="shared" si="19"/>
        <v>1.7403457693071944E-2</v>
      </c>
      <c r="G502" s="187">
        <f t="shared" si="19"/>
        <v>1.3263807116412396E-2</v>
      </c>
    </row>
    <row r="503" spans="1:9" x14ac:dyDescent="0.2">
      <c r="A503" s="139" t="s">
        <v>452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453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454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482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455</v>
      </c>
      <c r="B508" s="275"/>
      <c r="C508" s="205">
        <v>2375274235</v>
      </c>
      <c r="D508" s="205">
        <v>2252865596</v>
      </c>
      <c r="E508" s="205">
        <v>2315623779</v>
      </c>
      <c r="F508" s="205">
        <v>2313872781</v>
      </c>
      <c r="G508" s="205">
        <v>2330897367</v>
      </c>
      <c r="H508" s="205">
        <v>2335738761</v>
      </c>
    </row>
    <row r="509" spans="1:9" x14ac:dyDescent="0.2">
      <c r="A509" s="208" t="s">
        <v>456</v>
      </c>
      <c r="B509" s="273"/>
      <c r="C509" s="206">
        <v>1682320843</v>
      </c>
      <c r="D509" s="206">
        <v>1557686562</v>
      </c>
      <c r="E509" s="206">
        <v>1571408245</v>
      </c>
      <c r="F509" s="206">
        <v>1555501877</v>
      </c>
      <c r="G509" s="206">
        <v>1543547679</v>
      </c>
      <c r="H509" s="206">
        <v>1550734772</v>
      </c>
    </row>
    <row r="510" spans="1:9" x14ac:dyDescent="0.2">
      <c r="A510" s="208" t="s">
        <v>457</v>
      </c>
      <c r="B510" s="273"/>
      <c r="C510" s="206">
        <v>151618497</v>
      </c>
      <c r="D510" s="206">
        <v>152613113</v>
      </c>
      <c r="E510" s="206">
        <v>158927605</v>
      </c>
      <c r="F510" s="206">
        <v>158469872</v>
      </c>
      <c r="G510" s="206">
        <v>161253671</v>
      </c>
      <c r="H510" s="206">
        <v>152915243</v>
      </c>
    </row>
    <row r="511" spans="1:9" x14ac:dyDescent="0.2">
      <c r="A511" s="208" t="s">
        <v>458</v>
      </c>
      <c r="B511" s="273"/>
      <c r="C511" s="206">
        <v>541334895</v>
      </c>
      <c r="D511" s="206">
        <v>542565921</v>
      </c>
      <c r="E511" s="206">
        <v>585287929</v>
      </c>
      <c r="F511" s="206">
        <v>599901032</v>
      </c>
      <c r="G511" s="206">
        <v>626096017</v>
      </c>
      <c r="H511" s="206">
        <v>632088746</v>
      </c>
    </row>
    <row r="512" spans="1:9" ht="15.75" x14ac:dyDescent="0.25">
      <c r="A512" s="276" t="s">
        <v>459</v>
      </c>
      <c r="B512" s="257"/>
      <c r="C512" s="205">
        <v>2370412136</v>
      </c>
      <c r="D512" s="205">
        <v>2248591934</v>
      </c>
      <c r="E512" s="205">
        <v>2311466375</v>
      </c>
      <c r="F512" s="205">
        <v>2310332121</v>
      </c>
      <c r="G512" s="205">
        <v>2325371199</v>
      </c>
      <c r="H512" s="205">
        <v>2332104754</v>
      </c>
    </row>
    <row r="513" spans="1:8" x14ac:dyDescent="0.2">
      <c r="A513" s="208" t="s">
        <v>456</v>
      </c>
      <c r="B513" s="273"/>
      <c r="C513" s="206">
        <v>1678165115</v>
      </c>
      <c r="D513" s="206">
        <v>1554129953</v>
      </c>
      <c r="E513" s="206">
        <v>1567889288</v>
      </c>
      <c r="F513" s="206">
        <v>1552603197</v>
      </c>
      <c r="G513" s="206">
        <v>1538670826</v>
      </c>
      <c r="H513" s="206">
        <v>1547719349</v>
      </c>
    </row>
    <row r="514" spans="1:8" x14ac:dyDescent="0.2">
      <c r="A514" s="208" t="s">
        <v>457</v>
      </c>
      <c r="B514" s="273"/>
      <c r="C514" s="206">
        <v>150912126</v>
      </c>
      <c r="D514" s="206">
        <v>151896060</v>
      </c>
      <c r="E514" s="206">
        <v>158289158</v>
      </c>
      <c r="F514" s="206">
        <v>157827892</v>
      </c>
      <c r="G514" s="206">
        <v>160604356</v>
      </c>
      <c r="H514" s="206">
        <v>152296659</v>
      </c>
    </row>
    <row r="515" spans="1:8" x14ac:dyDescent="0.2">
      <c r="A515" s="208" t="s">
        <v>458</v>
      </c>
      <c r="B515" s="273"/>
      <c r="C515" s="206">
        <v>541334895</v>
      </c>
      <c r="D515" s="206">
        <v>542565921</v>
      </c>
      <c r="E515" s="206">
        <v>585287929</v>
      </c>
      <c r="F515" s="206">
        <v>599901032</v>
      </c>
      <c r="G515" s="206">
        <v>626096017</v>
      </c>
      <c r="H515" s="206">
        <v>632088746</v>
      </c>
    </row>
    <row r="516" spans="1:8" ht="15.75" x14ac:dyDescent="0.25">
      <c r="A516" s="276" t="s">
        <v>460</v>
      </c>
      <c r="B516" s="257"/>
      <c r="C516" s="205">
        <v>4862099</v>
      </c>
      <c r="D516" s="205">
        <v>4273662</v>
      </c>
      <c r="E516" s="205">
        <v>4157404</v>
      </c>
      <c r="F516" s="205">
        <v>3540660</v>
      </c>
      <c r="G516" s="205">
        <v>5526168</v>
      </c>
      <c r="H516" s="205">
        <v>3634007</v>
      </c>
    </row>
    <row r="517" spans="1:8" x14ac:dyDescent="0.2">
      <c r="A517" s="208" t="s">
        <v>456</v>
      </c>
      <c r="B517" s="273"/>
      <c r="C517" s="206">
        <v>4155728</v>
      </c>
      <c r="D517" s="206">
        <v>3556609</v>
      </c>
      <c r="E517" s="206">
        <v>3518957</v>
      </c>
      <c r="F517" s="206">
        <v>2898680</v>
      </c>
      <c r="G517" s="206">
        <v>4876853</v>
      </c>
      <c r="H517" s="206">
        <v>3015423</v>
      </c>
    </row>
    <row r="518" spans="1:8" x14ac:dyDescent="0.2">
      <c r="A518" s="208" t="s">
        <v>457</v>
      </c>
      <c r="B518" s="273"/>
      <c r="C518" s="206">
        <v>706371</v>
      </c>
      <c r="D518" s="206">
        <v>717053</v>
      </c>
      <c r="E518" s="206">
        <v>638447</v>
      </c>
      <c r="F518" s="206">
        <v>641980</v>
      </c>
      <c r="G518" s="206">
        <v>649315</v>
      </c>
      <c r="H518" s="206">
        <v>618584</v>
      </c>
    </row>
    <row r="519" spans="1:8" x14ac:dyDescent="0.2">
      <c r="A519" s="208" t="s">
        <v>458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461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455</v>
      </c>
      <c r="B521" s="257"/>
      <c r="C521" s="200">
        <v>634447</v>
      </c>
      <c r="D521" s="200">
        <v>636649</v>
      </c>
      <c r="E521" s="200">
        <v>846665</v>
      </c>
      <c r="F521" s="200">
        <v>680551</v>
      </c>
      <c r="G521" s="200">
        <v>693777</v>
      </c>
      <c r="H521" s="200">
        <v>712593</v>
      </c>
    </row>
    <row r="522" spans="1:8" x14ac:dyDescent="0.2">
      <c r="A522" s="208" t="s">
        <v>456</v>
      </c>
      <c r="B522" s="273"/>
      <c r="C522" s="201">
        <v>17331</v>
      </c>
      <c r="D522" s="201">
        <v>17301</v>
      </c>
      <c r="E522" s="201">
        <v>21814</v>
      </c>
      <c r="F522" s="201">
        <v>17646</v>
      </c>
      <c r="G522" s="201">
        <v>17684</v>
      </c>
      <c r="H522" s="201">
        <v>17903</v>
      </c>
    </row>
    <row r="523" spans="1:8" x14ac:dyDescent="0.2">
      <c r="A523" s="208" t="s">
        <v>457</v>
      </c>
      <c r="B523" s="273"/>
      <c r="C523" s="201">
        <v>30449</v>
      </c>
      <c r="D523" s="201">
        <v>30342</v>
      </c>
      <c r="E523" s="201">
        <v>46710</v>
      </c>
      <c r="F523" s="201">
        <v>31260</v>
      </c>
      <c r="G523" s="201">
        <v>31332</v>
      </c>
      <c r="H523" s="201">
        <v>31606</v>
      </c>
    </row>
    <row r="524" spans="1:8" x14ac:dyDescent="0.2">
      <c r="A524" s="208" t="s">
        <v>458</v>
      </c>
      <c r="B524" s="273"/>
      <c r="C524" s="201">
        <v>586667</v>
      </c>
      <c r="D524" s="201">
        <v>589006</v>
      </c>
      <c r="E524" s="201">
        <v>778141</v>
      </c>
      <c r="F524" s="201">
        <v>631645</v>
      </c>
      <c r="G524" s="201">
        <v>644761</v>
      </c>
      <c r="H524" s="201">
        <v>663084</v>
      </c>
    </row>
    <row r="525" spans="1:8" ht="15.75" x14ac:dyDescent="0.25">
      <c r="A525" s="276" t="s">
        <v>459</v>
      </c>
      <c r="B525" s="257"/>
      <c r="C525" s="200">
        <v>577053</v>
      </c>
      <c r="D525" s="200">
        <v>579610</v>
      </c>
      <c r="E525" s="200">
        <v>765230</v>
      </c>
      <c r="F525" s="200">
        <v>620957</v>
      </c>
      <c r="G525" s="200">
        <v>634115</v>
      </c>
      <c r="H525" s="200">
        <v>652515</v>
      </c>
    </row>
    <row r="526" spans="1:8" x14ac:dyDescent="0.2">
      <c r="A526" s="208" t="s">
        <v>456</v>
      </c>
      <c r="B526" s="273"/>
      <c r="C526" s="201">
        <v>2469</v>
      </c>
      <c r="D526" s="201">
        <v>2457</v>
      </c>
      <c r="E526" s="201">
        <v>2435</v>
      </c>
      <c r="F526" s="201">
        <v>2413</v>
      </c>
      <c r="G526" s="201">
        <v>2414</v>
      </c>
      <c r="H526" s="201">
        <v>2458</v>
      </c>
    </row>
    <row r="527" spans="1:8" x14ac:dyDescent="0.2">
      <c r="A527" s="208" t="s">
        <v>457</v>
      </c>
      <c r="B527" s="273"/>
      <c r="C527" s="201">
        <v>969</v>
      </c>
      <c r="D527" s="201">
        <v>946</v>
      </c>
      <c r="E527" s="201">
        <v>968</v>
      </c>
      <c r="F527" s="201">
        <v>978</v>
      </c>
      <c r="G527" s="201">
        <v>1001</v>
      </c>
      <c r="H527" s="201">
        <v>998</v>
      </c>
    </row>
    <row r="528" spans="1:8" x14ac:dyDescent="0.2">
      <c r="A528" s="208" t="s">
        <v>458</v>
      </c>
      <c r="B528" s="273"/>
      <c r="C528" s="201">
        <v>573615</v>
      </c>
      <c r="D528" s="201">
        <v>576207</v>
      </c>
      <c r="E528" s="201">
        <v>761827</v>
      </c>
      <c r="F528" s="201">
        <v>617566</v>
      </c>
      <c r="G528" s="201">
        <v>630700</v>
      </c>
      <c r="H528" s="201">
        <v>649059</v>
      </c>
    </row>
    <row r="529" spans="1:8" ht="15.75" x14ac:dyDescent="0.25">
      <c r="A529" s="276" t="s">
        <v>460</v>
      </c>
      <c r="B529" s="257"/>
      <c r="C529" s="200">
        <v>57394</v>
      </c>
      <c r="D529" s="200">
        <v>57039</v>
      </c>
      <c r="E529" s="200">
        <v>81435</v>
      </c>
      <c r="F529" s="200">
        <v>59594</v>
      </c>
      <c r="G529" s="200">
        <v>59662</v>
      </c>
      <c r="H529" s="200">
        <v>60078</v>
      </c>
    </row>
    <row r="530" spans="1:8" x14ac:dyDescent="0.2">
      <c r="A530" s="208" t="s">
        <v>456</v>
      </c>
      <c r="B530" s="273"/>
      <c r="C530" s="201">
        <v>14862</v>
      </c>
      <c r="D530" s="201">
        <v>14844</v>
      </c>
      <c r="E530" s="201">
        <v>19379</v>
      </c>
      <c r="F530" s="201">
        <v>15233</v>
      </c>
      <c r="G530" s="201">
        <v>15270</v>
      </c>
      <c r="H530" s="201">
        <v>15445</v>
      </c>
    </row>
    <row r="531" spans="1:8" x14ac:dyDescent="0.2">
      <c r="A531" s="208" t="s">
        <v>457</v>
      </c>
      <c r="B531" s="273"/>
      <c r="C531" s="201">
        <v>29480</v>
      </c>
      <c r="D531" s="201">
        <v>29396</v>
      </c>
      <c r="E531" s="201">
        <v>45742</v>
      </c>
      <c r="F531" s="201">
        <v>30282</v>
      </c>
      <c r="G531" s="201">
        <v>30331</v>
      </c>
      <c r="H531" s="201">
        <v>30608</v>
      </c>
    </row>
    <row r="532" spans="1:8" x14ac:dyDescent="0.2">
      <c r="A532" s="208" t="s">
        <v>458</v>
      </c>
      <c r="B532" s="273"/>
      <c r="C532" s="201">
        <v>13052</v>
      </c>
      <c r="D532" s="201">
        <v>12799</v>
      </c>
      <c r="E532" s="201">
        <v>16314</v>
      </c>
      <c r="F532" s="201">
        <v>14079</v>
      </c>
      <c r="G532" s="201">
        <v>14061</v>
      </c>
      <c r="H532" s="201">
        <v>14025</v>
      </c>
    </row>
    <row r="533" spans="1:8" ht="15.75" x14ac:dyDescent="0.2">
      <c r="A533" s="277" t="s">
        <v>462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455</v>
      </c>
      <c r="B534" s="257"/>
      <c r="C534" s="203">
        <v>3743850</v>
      </c>
      <c r="D534" s="203">
        <v>3538630</v>
      </c>
      <c r="E534" s="203">
        <v>2734990</v>
      </c>
      <c r="F534" s="203">
        <v>3400000</v>
      </c>
      <c r="G534" s="203">
        <v>3359720</v>
      </c>
      <c r="H534" s="203">
        <v>3277800</v>
      </c>
    </row>
    <row r="535" spans="1:8" x14ac:dyDescent="0.2">
      <c r="A535" s="208" t="s">
        <v>456</v>
      </c>
      <c r="B535" s="273"/>
      <c r="C535" s="204">
        <v>97070040</v>
      </c>
      <c r="D535" s="204">
        <v>90034480</v>
      </c>
      <c r="E535" s="204">
        <v>72036680</v>
      </c>
      <c r="F535" s="204">
        <v>88150400</v>
      </c>
      <c r="G535" s="204">
        <v>87284990</v>
      </c>
      <c r="H535" s="204">
        <v>86618710</v>
      </c>
    </row>
    <row r="536" spans="1:8" x14ac:dyDescent="0.2">
      <c r="A536" s="208" t="s">
        <v>457</v>
      </c>
      <c r="B536" s="273"/>
      <c r="C536" s="204">
        <v>4979420</v>
      </c>
      <c r="D536" s="204">
        <v>5029760</v>
      </c>
      <c r="E536" s="204">
        <v>3402430</v>
      </c>
      <c r="F536" s="204">
        <v>5069410</v>
      </c>
      <c r="G536" s="204">
        <v>5146610</v>
      </c>
      <c r="H536" s="204">
        <v>4838170</v>
      </c>
    </row>
    <row r="537" spans="1:8" x14ac:dyDescent="0.2">
      <c r="A537" s="208" t="s">
        <v>458</v>
      </c>
      <c r="B537" s="273"/>
      <c r="C537" s="204">
        <v>922730</v>
      </c>
      <c r="D537" s="204">
        <v>921160</v>
      </c>
      <c r="E537" s="204">
        <v>752160</v>
      </c>
      <c r="F537" s="204">
        <v>949740</v>
      </c>
      <c r="G537" s="204">
        <v>971050</v>
      </c>
      <c r="H537" s="204">
        <v>953260</v>
      </c>
    </row>
    <row r="538" spans="1:8" ht="15.75" x14ac:dyDescent="0.25">
      <c r="A538" s="276" t="s">
        <v>459</v>
      </c>
      <c r="B538" s="257"/>
      <c r="C538" s="203">
        <v>4107790</v>
      </c>
      <c r="D538" s="203">
        <v>3879490</v>
      </c>
      <c r="E538" s="203">
        <v>3020620</v>
      </c>
      <c r="F538" s="203">
        <v>3720600</v>
      </c>
      <c r="G538" s="203">
        <v>3667110</v>
      </c>
      <c r="H538" s="203">
        <v>3574020</v>
      </c>
    </row>
    <row r="539" spans="1:8" x14ac:dyDescent="0.2">
      <c r="A539" s="208" t="s">
        <v>456</v>
      </c>
      <c r="B539" s="273"/>
      <c r="C539" s="204">
        <v>679694250</v>
      </c>
      <c r="D539" s="204">
        <v>632531520</v>
      </c>
      <c r="E539" s="204">
        <v>643897040</v>
      </c>
      <c r="F539" s="204">
        <v>643432740</v>
      </c>
      <c r="G539" s="204">
        <v>637394710</v>
      </c>
      <c r="H539" s="204">
        <v>629666130</v>
      </c>
    </row>
    <row r="540" spans="1:8" x14ac:dyDescent="0.2">
      <c r="A540" s="208" t="s">
        <v>457</v>
      </c>
      <c r="B540" s="273"/>
      <c r="C540" s="204">
        <v>155740070</v>
      </c>
      <c r="D540" s="204">
        <v>160566660</v>
      </c>
      <c r="E540" s="204">
        <v>163521860</v>
      </c>
      <c r="F540" s="204">
        <v>161378210</v>
      </c>
      <c r="G540" s="204">
        <v>160443910</v>
      </c>
      <c r="H540" s="204">
        <v>152601860</v>
      </c>
    </row>
    <row r="541" spans="1:8" x14ac:dyDescent="0.2">
      <c r="A541" s="208" t="s">
        <v>458</v>
      </c>
      <c r="B541" s="273"/>
      <c r="C541" s="204">
        <v>943730</v>
      </c>
      <c r="D541" s="204">
        <v>941620</v>
      </c>
      <c r="E541" s="204">
        <v>768270</v>
      </c>
      <c r="F541" s="204">
        <v>971400</v>
      </c>
      <c r="G541" s="204">
        <v>992700</v>
      </c>
      <c r="H541" s="204">
        <v>973850</v>
      </c>
    </row>
    <row r="542" spans="1:8" ht="15.75" x14ac:dyDescent="0.25">
      <c r="A542" s="276" t="s">
        <v>460</v>
      </c>
      <c r="B542" s="257"/>
      <c r="C542" s="203">
        <v>84710</v>
      </c>
      <c r="D542" s="203">
        <v>74930</v>
      </c>
      <c r="E542" s="203">
        <v>51050</v>
      </c>
      <c r="F542" s="203">
        <v>59410</v>
      </c>
      <c r="G542" s="203">
        <v>92620</v>
      </c>
      <c r="H542" s="203">
        <v>60490</v>
      </c>
    </row>
    <row r="543" spans="1:8" x14ac:dyDescent="0.2">
      <c r="A543" s="208" t="s">
        <v>456</v>
      </c>
      <c r="B543" s="273"/>
      <c r="C543" s="204">
        <v>279620</v>
      </c>
      <c r="D543" s="204">
        <v>239600</v>
      </c>
      <c r="E543" s="204">
        <v>181590</v>
      </c>
      <c r="F543" s="204">
        <v>190290</v>
      </c>
      <c r="G543" s="204">
        <v>319370</v>
      </c>
      <c r="H543" s="204">
        <v>195240</v>
      </c>
    </row>
    <row r="544" spans="1:8" x14ac:dyDescent="0.2">
      <c r="A544" s="208" t="s">
        <v>457</v>
      </c>
      <c r="B544" s="273"/>
      <c r="C544" s="204">
        <v>23960</v>
      </c>
      <c r="D544" s="204">
        <v>24390</v>
      </c>
      <c r="E544" s="204">
        <v>13960</v>
      </c>
      <c r="F544" s="204">
        <v>21200</v>
      </c>
      <c r="G544" s="204">
        <v>21410</v>
      </c>
      <c r="H544" s="204">
        <v>20210</v>
      </c>
    </row>
    <row r="545" spans="1:8" x14ac:dyDescent="0.2">
      <c r="A545" s="208" t="s">
        <v>458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463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464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465</v>
      </c>
      <c r="D549" s="194" t="s">
        <v>466</v>
      </c>
      <c r="E549" s="194" t="s">
        <v>467</v>
      </c>
      <c r="F549" s="194" t="s">
        <v>468</v>
      </c>
      <c r="G549" s="194" t="s">
        <v>469</v>
      </c>
      <c r="H549" s="194" t="s">
        <v>491</v>
      </c>
    </row>
    <row r="550" spans="1:8" ht="15.75" x14ac:dyDescent="0.2">
      <c r="A550" s="280" t="s">
        <v>470</v>
      </c>
      <c r="B550" s="275"/>
      <c r="C550" s="195">
        <v>1305.93</v>
      </c>
      <c r="D550" s="195">
        <v>1437.23</v>
      </c>
      <c r="E550" s="195">
        <v>1723.67</v>
      </c>
      <c r="F550" s="195">
        <v>2141.52</v>
      </c>
      <c r="G550" s="195">
        <v>2942.88</v>
      </c>
      <c r="H550" s="195">
        <v>3124.14</v>
      </c>
    </row>
    <row r="551" spans="1:8" ht="15.75" x14ac:dyDescent="0.2">
      <c r="A551" s="274" t="s">
        <v>471</v>
      </c>
      <c r="B551" s="275"/>
      <c r="C551" s="196">
        <v>4229247</v>
      </c>
      <c r="D551" s="196">
        <v>4457869</v>
      </c>
      <c r="E551" s="196">
        <v>5286325</v>
      </c>
      <c r="F551" s="196">
        <v>6295775</v>
      </c>
      <c r="G551" s="196">
        <v>7786669</v>
      </c>
      <c r="H551" s="196">
        <v>10105531</v>
      </c>
    </row>
    <row r="552" spans="1:8" ht="15.75" x14ac:dyDescent="0.2">
      <c r="A552" s="280" t="s">
        <v>472</v>
      </c>
      <c r="B552" s="275"/>
      <c r="C552" s="195">
        <v>308.79000000000002</v>
      </c>
      <c r="D552" s="195">
        <v>322.39999999999998</v>
      </c>
      <c r="E552" s="195">
        <v>326.06</v>
      </c>
      <c r="F552" s="195">
        <v>340.15</v>
      </c>
      <c r="G552" s="195">
        <v>377.94</v>
      </c>
      <c r="H552" s="195">
        <v>309.14999999999998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473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474</v>
      </c>
      <c r="D555" s="194" t="s">
        <v>475</v>
      </c>
      <c r="E555" s="194" t="s">
        <v>476</v>
      </c>
      <c r="F555" s="194" t="s">
        <v>477</v>
      </c>
      <c r="G555" s="194" t="s">
        <v>492</v>
      </c>
    </row>
    <row r="556" spans="1:8" ht="15.75" x14ac:dyDescent="0.2">
      <c r="A556" s="280" t="s">
        <v>470</v>
      </c>
      <c r="B556" s="275"/>
      <c r="C556" s="197">
        <f>IF(AND(C550&gt;0,D550&gt;0)=TRUE,D550/C550-1,"")</f>
        <v>0.10054137664346485</v>
      </c>
      <c r="D556" s="197">
        <f>IF(AND(D550&gt;0,E550&gt;0)=TRUE,E550/D550-1,"")</f>
        <v>0.19930004244275445</v>
      </c>
      <c r="E556" s="197">
        <f>IF(AND(E550&gt;0,F550&gt;0)=TRUE,F550/E550-1,"")</f>
        <v>0.24241879246027365</v>
      </c>
      <c r="F556" s="197">
        <f>IF(AND(F550&gt;0,G550&gt;0)=TRUE,G550/F550-1,"")</f>
        <v>0.37420150173708411</v>
      </c>
      <c r="G556" s="197">
        <f>IF(AND(G550&gt;0,H550&gt;0)=TRUE,H550/G550-1,"")</f>
        <v>6.1592725493394118E-2</v>
      </c>
    </row>
    <row r="557" spans="1:8" ht="15.75" x14ac:dyDescent="0.2">
      <c r="A557" s="274" t="s">
        <v>471</v>
      </c>
      <c r="B557" s="275"/>
      <c r="C557" s="197">
        <f t="shared" ref="C557:G558" si="20">IF(AND(C551&gt;0,D551&gt;0)=TRUE,D551/C551-1,"")</f>
        <v>5.4057377117014083E-2</v>
      </c>
      <c r="D557" s="197">
        <f t="shared" si="20"/>
        <v>0.18584126182263327</v>
      </c>
      <c r="E557" s="197">
        <f t="shared" si="20"/>
        <v>0.19095496398726897</v>
      </c>
      <c r="F557" s="197">
        <f t="shared" si="20"/>
        <v>0.23680865342233481</v>
      </c>
      <c r="G557" s="197">
        <f t="shared" si="20"/>
        <v>0.29779896898147329</v>
      </c>
    </row>
    <row r="558" spans="1:8" ht="15.75" x14ac:dyDescent="0.2">
      <c r="A558" s="280" t="s">
        <v>472</v>
      </c>
      <c r="B558" s="275"/>
      <c r="C558" s="197">
        <f t="shared" si="20"/>
        <v>4.4075261504582297E-2</v>
      </c>
      <c r="D558" s="197">
        <f t="shared" si="20"/>
        <v>1.1352357320099316E-2</v>
      </c>
      <c r="E558" s="197">
        <f t="shared" si="20"/>
        <v>4.3212905600196194E-2</v>
      </c>
      <c r="F558" s="197">
        <f t="shared" si="20"/>
        <v>0.11109804498015596</v>
      </c>
      <c r="G558" s="197">
        <f t="shared" si="20"/>
        <v>-0.18201301793935554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478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493</v>
      </c>
      <c r="D561" s="194" t="s">
        <v>494</v>
      </c>
      <c r="E561" s="194" t="s">
        <v>495</v>
      </c>
      <c r="F561" s="194" t="s">
        <v>496</v>
      </c>
      <c r="G561" s="191"/>
      <c r="H561" s="191"/>
    </row>
    <row r="562" spans="1:8" ht="15.75" x14ac:dyDescent="0.2">
      <c r="A562" s="280" t="s">
        <v>470</v>
      </c>
      <c r="B562" s="275"/>
      <c r="C562" s="195">
        <v>687.5</v>
      </c>
      <c r="D562" s="195">
        <v>805.88</v>
      </c>
      <c r="E562" s="195">
        <v>849.73</v>
      </c>
      <c r="F562" s="195"/>
      <c r="G562" s="191"/>
      <c r="H562" s="191"/>
    </row>
    <row r="563" spans="1:8" ht="15.75" x14ac:dyDescent="0.2">
      <c r="A563" s="274" t="s">
        <v>471</v>
      </c>
      <c r="B563" s="275"/>
      <c r="C563" s="196">
        <v>2363628</v>
      </c>
      <c r="D563" s="196">
        <v>2545656</v>
      </c>
      <c r="E563" s="196">
        <v>2669864</v>
      </c>
      <c r="F563" s="196"/>
      <c r="G563" s="191"/>
      <c r="H563" s="191"/>
    </row>
    <row r="564" spans="1:8" ht="15.75" x14ac:dyDescent="0.2">
      <c r="A564" s="280" t="s">
        <v>472</v>
      </c>
      <c r="B564" s="275"/>
      <c r="C564" s="195">
        <v>290.87</v>
      </c>
      <c r="D564" s="195">
        <v>316.57</v>
      </c>
      <c r="E564" s="195">
        <v>318.27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473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479</v>
      </c>
      <c r="D567" s="194" t="s">
        <v>480</v>
      </c>
      <c r="E567" s="194" t="s">
        <v>481</v>
      </c>
      <c r="F567" s="191"/>
      <c r="G567" s="191"/>
    </row>
    <row r="568" spans="1:8" ht="15.75" x14ac:dyDescent="0.2">
      <c r="A568" s="280" t="s">
        <v>470</v>
      </c>
      <c r="B568" s="275"/>
      <c r="C568" s="197">
        <f>IF(AND(C562&gt;0,D562&gt;0)=TRUE,D562/C562-1,"")</f>
        <v>0.17218909090909085</v>
      </c>
      <c r="D568" s="197">
        <f>IF(AND(D562&gt;0,E562&gt;0)=TRUE,E562/D562-1,"")</f>
        <v>5.4412567627934783E-2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471</v>
      </c>
      <c r="B569" s="275"/>
      <c r="C569" s="197">
        <f t="shared" ref="C569:E570" si="21">IF(AND(C563&gt;0,D563&gt;0)=TRUE,D563/C563-1,"")</f>
        <v>7.701211865826596E-2</v>
      </c>
      <c r="D569" s="197">
        <f t="shared" si="21"/>
        <v>4.8792138450756806E-2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472</v>
      </c>
      <c r="B570" s="275"/>
      <c r="C570" s="197">
        <f t="shared" si="21"/>
        <v>8.835562278681186E-2</v>
      </c>
      <c r="D570" s="197">
        <f t="shared" si="21"/>
        <v>5.3700603342072828E-3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6771665</v>
      </c>
      <c r="E591" s="147">
        <v>2376169</v>
      </c>
      <c r="F591" s="147">
        <v>271081</v>
      </c>
      <c r="G591" s="147">
        <v>3524429</v>
      </c>
      <c r="H591" s="147">
        <v>2805558</v>
      </c>
      <c r="I591" s="147">
        <v>45709</v>
      </c>
    </row>
    <row r="592" spans="1:9" x14ac:dyDescent="0.2">
      <c r="A592" s="233" t="s">
        <v>121</v>
      </c>
      <c r="B592" s="234"/>
      <c r="C592" s="234"/>
      <c r="D592" s="148">
        <v>8706529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0.77776861479471326</v>
      </c>
      <c r="E593" s="87">
        <f t="shared" si="22"/>
        <v>0.27291805953899656</v>
      </c>
      <c r="F593" s="87">
        <f t="shared" si="22"/>
        <v>3.1135369789729063E-2</v>
      </c>
      <c r="G593" s="87">
        <f t="shared" si="22"/>
        <v>0.40480299324794072</v>
      </c>
      <c r="H593" s="87">
        <f t="shared" si="22"/>
        <v>0.32223610580060091</v>
      </c>
      <c r="I593" s="87">
        <f t="shared" si="22"/>
        <v>5.2499681560814878E-3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14964901</v>
      </c>
      <c r="E596" s="144">
        <v>5953565</v>
      </c>
      <c r="F596" s="144">
        <v>278645</v>
      </c>
      <c r="G596" s="144">
        <v>4537210</v>
      </c>
      <c r="H596" s="144">
        <v>4139353</v>
      </c>
      <c r="I596" s="144">
        <v>56128</v>
      </c>
    </row>
    <row r="597" spans="1:9" x14ac:dyDescent="0.2">
      <c r="A597" s="233" t="s">
        <v>125</v>
      </c>
      <c r="B597" s="234"/>
      <c r="C597" s="234"/>
      <c r="D597" s="143">
        <v>388588</v>
      </c>
      <c r="E597" s="144">
        <v>304416</v>
      </c>
      <c r="F597" s="144">
        <v>247</v>
      </c>
      <c r="G597" s="144">
        <v>2872</v>
      </c>
      <c r="H597" s="144">
        <v>78694</v>
      </c>
      <c r="I597" s="144">
        <v>109</v>
      </c>
    </row>
    <row r="598" spans="1:9" x14ac:dyDescent="0.2">
      <c r="A598" s="233" t="s">
        <v>126</v>
      </c>
      <c r="B598" s="234"/>
      <c r="C598" s="234"/>
      <c r="D598" s="141">
        <v>2.2000000000000002</v>
      </c>
      <c r="E598" s="142">
        <v>2.5</v>
      </c>
      <c r="F598" s="142">
        <v>1</v>
      </c>
      <c r="G598" s="142">
        <v>1.3</v>
      </c>
      <c r="H598" s="142">
        <v>1.5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97690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300349407762</v>
      </c>
      <c r="E601" s="151">
        <v>113078486392</v>
      </c>
      <c r="F601" s="151">
        <v>107110644164</v>
      </c>
      <c r="G601" s="151">
        <v>35219046524</v>
      </c>
      <c r="H601" s="151">
        <v>42042949018</v>
      </c>
      <c r="I601" s="151">
        <v>2898281664</v>
      </c>
    </row>
    <row r="602" spans="1:9" x14ac:dyDescent="0.2">
      <c r="A602" s="233" t="s">
        <v>130</v>
      </c>
      <c r="B602" s="234"/>
      <c r="C602" s="234"/>
      <c r="D602" s="152">
        <v>20070.259999999998</v>
      </c>
      <c r="E602" s="153">
        <v>18993.41</v>
      </c>
      <c r="F602" s="153">
        <v>384398.23</v>
      </c>
      <c r="G602" s="153">
        <v>7762.27</v>
      </c>
      <c r="H602" s="153">
        <v>10156.89</v>
      </c>
      <c r="I602" s="153">
        <v>51637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146825943702</v>
      </c>
      <c r="E604" s="155">
        <v>78563049260</v>
      </c>
      <c r="F604" s="155">
        <v>1882900151</v>
      </c>
      <c r="G604" s="155">
        <v>34838789835</v>
      </c>
      <c r="H604" s="155">
        <v>29158411733</v>
      </c>
      <c r="I604" s="155">
        <v>2382792723</v>
      </c>
    </row>
    <row r="605" spans="1:9" x14ac:dyDescent="0.2">
      <c r="A605" s="233" t="s">
        <v>133</v>
      </c>
      <c r="B605" s="234"/>
      <c r="C605" s="234"/>
      <c r="D605" s="152">
        <v>9811.35</v>
      </c>
      <c r="E605" s="153">
        <v>13195.97</v>
      </c>
      <c r="F605" s="153">
        <v>6757.34</v>
      </c>
      <c r="G605" s="153">
        <v>7678.46</v>
      </c>
      <c r="H605" s="153">
        <v>7044.2</v>
      </c>
      <c r="I605" s="153">
        <v>42452.84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221002943745</v>
      </c>
      <c r="E607" s="157">
        <v>107218596874</v>
      </c>
      <c r="F607" s="157">
        <v>7038509958</v>
      </c>
      <c r="G607" s="157">
        <v>38134369930</v>
      </c>
      <c r="H607" s="157">
        <v>66313786222</v>
      </c>
      <c r="I607" s="157">
        <v>2297680761</v>
      </c>
    </row>
    <row r="608" spans="1:9" x14ac:dyDescent="0.2">
      <c r="A608" s="233" t="s">
        <v>112</v>
      </c>
      <c r="B608" s="234"/>
      <c r="C608" s="234"/>
      <c r="D608" s="158">
        <v>30394.17</v>
      </c>
      <c r="E608" s="159">
        <v>30478.43</v>
      </c>
      <c r="F608" s="159">
        <v>116412.13</v>
      </c>
      <c r="G608" s="159">
        <v>28242.37</v>
      </c>
      <c r="H608" s="159">
        <v>28716.76</v>
      </c>
      <c r="I608" s="159">
        <v>68745.5</v>
      </c>
    </row>
    <row r="609" spans="1:9" x14ac:dyDescent="0.2">
      <c r="A609" s="233" t="s">
        <v>135</v>
      </c>
      <c r="B609" s="234"/>
      <c r="C609" s="234"/>
      <c r="D609" s="143">
        <v>7271227</v>
      </c>
      <c r="E609" s="144">
        <v>3517852</v>
      </c>
      <c r="F609" s="144">
        <v>60462</v>
      </c>
      <c r="G609" s="144">
        <v>1350254</v>
      </c>
      <c r="H609" s="144">
        <v>2309236</v>
      </c>
      <c r="I609" s="144">
        <v>33423</v>
      </c>
    </row>
    <row r="610" spans="1:9" x14ac:dyDescent="0.2">
      <c r="A610" s="233" t="s">
        <v>113</v>
      </c>
      <c r="B610" s="234"/>
      <c r="C610" s="234"/>
      <c r="D610" s="87">
        <v>0.1024</v>
      </c>
      <c r="E610" s="89">
        <v>4.9599999999999998E-2</v>
      </c>
      <c r="F610" s="89">
        <v>8.9999999999999998E-4</v>
      </c>
      <c r="G610" s="89">
        <v>1.9E-2</v>
      </c>
      <c r="H610" s="89">
        <v>3.2500000000000001E-2</v>
      </c>
      <c r="I610" s="89">
        <v>5.0000000000000001E-4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1.33</v>
      </c>
      <c r="E612" s="142">
        <v>0.56999999999999995</v>
      </c>
      <c r="F612" s="142">
        <v>0.05</v>
      </c>
      <c r="G612" s="142">
        <v>0.77</v>
      </c>
      <c r="H612" s="142">
        <v>0.43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1.59</v>
      </c>
      <c r="E613" s="142">
        <v>0.87</v>
      </c>
      <c r="F613" s="142">
        <v>0.02</v>
      </c>
      <c r="G613" s="142">
        <v>1.1200000000000001</v>
      </c>
      <c r="H613" s="142">
        <v>0.45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0.79</v>
      </c>
      <c r="E614" s="142">
        <v>0.41</v>
      </c>
      <c r="F614" s="142">
        <v>0.02</v>
      </c>
      <c r="G614" s="142">
        <v>0.34</v>
      </c>
      <c r="H614" s="142">
        <v>0.42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0.5</v>
      </c>
      <c r="E615" s="142">
        <v>0.35</v>
      </c>
      <c r="F615" s="142">
        <v>0.01</v>
      </c>
      <c r="G615" s="142">
        <v>0.08</v>
      </c>
      <c r="H615" s="142">
        <v>0.32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33.29</v>
      </c>
      <c r="E616" s="142">
        <v>17.98</v>
      </c>
      <c r="F616" s="142">
        <v>0.57999999999999996</v>
      </c>
      <c r="G616" s="142">
        <v>10.45</v>
      </c>
      <c r="H616" s="142">
        <v>14.08</v>
      </c>
      <c r="I616" s="142">
        <v>0.38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37.5</v>
      </c>
      <c r="E618" s="142">
        <v>20.18</v>
      </c>
      <c r="F618" s="142">
        <v>0.68</v>
      </c>
      <c r="G618" s="142">
        <v>12.77</v>
      </c>
      <c r="H618" s="142">
        <v>15.69</v>
      </c>
      <c r="I618" s="142">
        <v>0.38</v>
      </c>
    </row>
    <row r="619" spans="1:9" x14ac:dyDescent="0.2">
      <c r="A619" s="263" t="s">
        <v>144</v>
      </c>
      <c r="B619" s="234"/>
      <c r="C619" s="234"/>
      <c r="D619" s="141">
        <v>36.17</v>
      </c>
      <c r="E619" s="142">
        <v>19.62</v>
      </c>
      <c r="F619" s="142">
        <v>0.63</v>
      </c>
      <c r="G619" s="142">
        <v>12</v>
      </c>
      <c r="H619" s="142">
        <v>15.26</v>
      </c>
      <c r="I619" s="142">
        <v>0.38</v>
      </c>
    </row>
    <row r="620" spans="1:9" x14ac:dyDescent="0.2">
      <c r="A620" s="263" t="s">
        <v>145</v>
      </c>
      <c r="B620" s="234"/>
      <c r="C620" s="234"/>
      <c r="D620" s="141">
        <v>34.58</v>
      </c>
      <c r="E620" s="142">
        <v>18.739999999999998</v>
      </c>
      <c r="F620" s="142">
        <v>0.61</v>
      </c>
      <c r="G620" s="142">
        <v>10.88</v>
      </c>
      <c r="H620" s="142">
        <v>14.81</v>
      </c>
      <c r="I620" s="142">
        <v>0.38</v>
      </c>
    </row>
    <row r="621" spans="1:9" x14ac:dyDescent="0.2">
      <c r="A621" s="263" t="s">
        <v>146</v>
      </c>
      <c r="B621" s="234"/>
      <c r="C621" s="234"/>
      <c r="D621" s="141">
        <v>33.79</v>
      </c>
      <c r="E621" s="142">
        <v>18.34</v>
      </c>
      <c r="F621" s="142">
        <v>0.59</v>
      </c>
      <c r="G621" s="142">
        <v>10.54</v>
      </c>
      <c r="H621" s="142">
        <v>14.4</v>
      </c>
      <c r="I621" s="142">
        <v>0.38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6426714</v>
      </c>
      <c r="E623" s="144">
        <v>2091967</v>
      </c>
      <c r="F623" s="144">
        <v>269492</v>
      </c>
      <c r="G623" s="144">
        <v>3309373</v>
      </c>
      <c r="H623" s="144">
        <v>2700344</v>
      </c>
      <c r="I623" s="144">
        <v>13544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0.63329999999999997</v>
      </c>
      <c r="E625" s="89">
        <v>0.36759999999999998</v>
      </c>
      <c r="F625" s="89">
        <v>0.78159999999999996</v>
      </c>
      <c r="G625" s="89">
        <v>0.80840000000000001</v>
      </c>
      <c r="H625" s="89">
        <v>0.69540000000000002</v>
      </c>
      <c r="I625" s="89">
        <v>0.94399999999999995</v>
      </c>
    </row>
    <row r="626" spans="1:9" x14ac:dyDescent="0.2">
      <c r="A626" s="233" t="s">
        <v>150</v>
      </c>
      <c r="B626" s="234"/>
      <c r="C626" s="234"/>
      <c r="D626" s="87">
        <v>5.1999999999999998E-3</v>
      </c>
      <c r="E626" s="89">
        <v>1.8100000000000002E-2</v>
      </c>
      <c r="F626" s="89">
        <v>0</v>
      </c>
      <c r="G626" s="89">
        <v>8.9999999999999998E-4</v>
      </c>
      <c r="H626" s="89">
        <v>5.0000000000000001E-4</v>
      </c>
      <c r="I626" s="89">
        <v>3.2000000000000002E-3</v>
      </c>
    </row>
    <row r="627" spans="1:9" x14ac:dyDescent="0.2">
      <c r="A627" s="233" t="s">
        <v>151</v>
      </c>
      <c r="B627" s="234"/>
      <c r="C627" s="234"/>
      <c r="D627" s="87">
        <v>1.9E-3</v>
      </c>
      <c r="E627" s="89">
        <v>6.7999999999999996E-3</v>
      </c>
      <c r="F627" s="89">
        <v>0</v>
      </c>
      <c r="G627" s="89">
        <v>4.0000000000000002E-4</v>
      </c>
      <c r="H627" s="89">
        <v>2.9999999999999997E-4</v>
      </c>
      <c r="I627" s="89">
        <v>1.8E-3</v>
      </c>
    </row>
    <row r="628" spans="1:9" x14ac:dyDescent="0.2">
      <c r="A628" s="233" t="s">
        <v>152</v>
      </c>
      <c r="B628" s="234"/>
      <c r="C628" s="234"/>
      <c r="D628" s="87">
        <v>2E-3</v>
      </c>
      <c r="E628" s="89">
        <v>7.0000000000000001E-3</v>
      </c>
      <c r="F628" s="89">
        <v>0</v>
      </c>
      <c r="G628" s="89">
        <v>2.0000000000000001E-4</v>
      </c>
      <c r="H628" s="89">
        <v>1.1000000000000001E-3</v>
      </c>
      <c r="I628" s="89">
        <v>2E-3</v>
      </c>
    </row>
    <row r="629" spans="1:9" x14ac:dyDescent="0.2">
      <c r="A629" s="233" t="s">
        <v>153</v>
      </c>
      <c r="B629" s="234"/>
      <c r="C629" s="234"/>
      <c r="D629" s="87">
        <v>2.1899999999999999E-2</v>
      </c>
      <c r="E629" s="89">
        <v>2.9399999999999999E-2</v>
      </c>
      <c r="F629" s="89">
        <v>2.1499999999999998E-2</v>
      </c>
      <c r="G629" s="89">
        <v>8.3999999999999995E-3</v>
      </c>
      <c r="H629" s="89">
        <v>2.93E-2</v>
      </c>
      <c r="I629" s="89">
        <v>4.4999999999999997E-3</v>
      </c>
    </row>
    <row r="630" spans="1:9" x14ac:dyDescent="0.2">
      <c r="A630" s="233" t="s">
        <v>154</v>
      </c>
      <c r="B630" s="234"/>
      <c r="C630" s="234"/>
      <c r="D630" s="87">
        <v>1.9599999999999999E-2</v>
      </c>
      <c r="E630" s="89">
        <v>2.7300000000000001E-2</v>
      </c>
      <c r="F630" s="89">
        <v>1.54E-2</v>
      </c>
      <c r="G630" s="89">
        <v>1.5299999999999999E-2</v>
      </c>
      <c r="H630" s="89">
        <v>1.6500000000000001E-2</v>
      </c>
      <c r="I630" s="89">
        <v>2.5000000000000001E-3</v>
      </c>
    </row>
    <row r="631" spans="1:9" x14ac:dyDescent="0.2">
      <c r="A631" s="233" t="s">
        <v>155</v>
      </c>
      <c r="B631" s="234"/>
      <c r="C631" s="234"/>
      <c r="D631" s="87">
        <v>1.7500000000000002E-2</v>
      </c>
      <c r="E631" s="89">
        <v>2.7099999999999999E-2</v>
      </c>
      <c r="F631" s="89">
        <v>6.0000000000000001E-3</v>
      </c>
      <c r="G631" s="89">
        <v>1.47E-2</v>
      </c>
      <c r="H631" s="89">
        <v>1.0999999999999999E-2</v>
      </c>
      <c r="I631" s="89">
        <v>2E-3</v>
      </c>
    </row>
    <row r="632" spans="1:9" x14ac:dyDescent="0.2">
      <c r="A632" s="233" t="s">
        <v>156</v>
      </c>
      <c r="B632" s="234"/>
      <c r="C632" s="234"/>
      <c r="D632" s="87">
        <v>0.01</v>
      </c>
      <c r="E632" s="89">
        <v>1.6500000000000001E-2</v>
      </c>
      <c r="F632" s="89">
        <v>5.1999999999999998E-3</v>
      </c>
      <c r="G632" s="89">
        <v>6.7000000000000002E-3</v>
      </c>
      <c r="H632" s="89">
        <v>9.1999999999999998E-3</v>
      </c>
      <c r="I632" s="89">
        <v>1E-3</v>
      </c>
    </row>
    <row r="633" spans="1:9" x14ac:dyDescent="0.2">
      <c r="A633" s="233" t="s">
        <v>157</v>
      </c>
      <c r="B633" s="234"/>
      <c r="C633" s="234"/>
      <c r="D633" s="87">
        <v>6.3E-3</v>
      </c>
      <c r="E633" s="89">
        <v>1.43E-2</v>
      </c>
      <c r="F633" s="89">
        <v>3.3E-3</v>
      </c>
      <c r="G633" s="89">
        <v>1.4E-3</v>
      </c>
      <c r="H633" s="89">
        <v>6.4999999999999997E-3</v>
      </c>
      <c r="I633" s="89">
        <v>5.0000000000000001E-4</v>
      </c>
    </row>
    <row r="634" spans="1:9" x14ac:dyDescent="0.2">
      <c r="A634" s="233" t="s">
        <v>158</v>
      </c>
      <c r="B634" s="234"/>
      <c r="C634" s="234"/>
      <c r="D634" s="87">
        <v>0.28220000000000001</v>
      </c>
      <c r="E634" s="89">
        <v>0.4859</v>
      </c>
      <c r="F634" s="89">
        <v>0.16700000000000001</v>
      </c>
      <c r="G634" s="89">
        <v>0.14369999999999999</v>
      </c>
      <c r="H634" s="89">
        <v>0.2301</v>
      </c>
      <c r="I634" s="89">
        <v>3.8399999999999997E-2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0.36670000000000003</v>
      </c>
      <c r="E636" s="89">
        <v>0.63239999999999996</v>
      </c>
      <c r="F636" s="89">
        <v>0.21840000000000001</v>
      </c>
      <c r="G636" s="89">
        <v>0.19159999999999999</v>
      </c>
      <c r="H636" s="89">
        <v>0.30459999999999998</v>
      </c>
      <c r="I636" s="89">
        <v>5.6000000000000001E-2</v>
      </c>
    </row>
    <row r="637" spans="1:9" x14ac:dyDescent="0.2">
      <c r="A637" s="233" t="s">
        <v>160</v>
      </c>
      <c r="B637" s="234"/>
      <c r="C637" s="234"/>
      <c r="D637" s="87">
        <v>0.36149999999999999</v>
      </c>
      <c r="E637" s="89">
        <v>0.61429999999999996</v>
      </c>
      <c r="F637" s="89">
        <v>0.21840000000000001</v>
      </c>
      <c r="G637" s="89">
        <v>0.1908</v>
      </c>
      <c r="H637" s="89">
        <v>0.30409999999999998</v>
      </c>
      <c r="I637" s="89">
        <v>5.28E-2</v>
      </c>
    </row>
    <row r="638" spans="1:9" x14ac:dyDescent="0.2">
      <c r="A638" s="233" t="s">
        <v>161</v>
      </c>
      <c r="B638" s="234"/>
      <c r="C638" s="234"/>
      <c r="D638" s="87">
        <v>0.35949999999999999</v>
      </c>
      <c r="E638" s="89">
        <v>0.60750000000000004</v>
      </c>
      <c r="F638" s="89">
        <v>0.21840000000000001</v>
      </c>
      <c r="G638" s="89">
        <v>0.19040000000000001</v>
      </c>
      <c r="H638" s="89">
        <v>0.30380000000000001</v>
      </c>
      <c r="I638" s="89">
        <v>5.0900000000000001E-2</v>
      </c>
    </row>
    <row r="639" spans="1:9" x14ac:dyDescent="0.2">
      <c r="A639" s="233" t="s">
        <v>162</v>
      </c>
      <c r="B639" s="234"/>
      <c r="C639" s="234"/>
      <c r="D639" s="87">
        <v>0.35749999999999998</v>
      </c>
      <c r="E639" s="89">
        <v>0.60050000000000003</v>
      </c>
      <c r="F639" s="89">
        <v>0.21840000000000001</v>
      </c>
      <c r="G639" s="89">
        <v>0.19020000000000001</v>
      </c>
      <c r="H639" s="89">
        <v>0.30259999999999998</v>
      </c>
      <c r="I639" s="89">
        <v>4.9000000000000002E-2</v>
      </c>
    </row>
    <row r="640" spans="1:9" x14ac:dyDescent="0.2">
      <c r="A640" s="233" t="s">
        <v>163</v>
      </c>
      <c r="B640" s="234"/>
      <c r="C640" s="234"/>
      <c r="D640" s="87">
        <v>0.33560000000000001</v>
      </c>
      <c r="E640" s="89">
        <v>0.57120000000000004</v>
      </c>
      <c r="F640" s="89">
        <v>0.19689999999999999</v>
      </c>
      <c r="G640" s="89">
        <v>0.18190000000000001</v>
      </c>
      <c r="H640" s="89">
        <v>0.27339999999999998</v>
      </c>
      <c r="I640" s="89">
        <v>4.4400000000000002E-2</v>
      </c>
    </row>
    <row r="641" spans="1:9" x14ac:dyDescent="0.2">
      <c r="A641" s="233" t="s">
        <v>164</v>
      </c>
      <c r="B641" s="234"/>
      <c r="C641" s="234"/>
      <c r="D641" s="87">
        <v>0.316</v>
      </c>
      <c r="E641" s="89">
        <v>0.54390000000000005</v>
      </c>
      <c r="F641" s="89">
        <v>0.18149999999999999</v>
      </c>
      <c r="G641" s="89">
        <v>0.16650000000000001</v>
      </c>
      <c r="H641" s="89">
        <v>0.25690000000000002</v>
      </c>
      <c r="I641" s="89">
        <v>4.19E-2</v>
      </c>
    </row>
    <row r="642" spans="1:9" x14ac:dyDescent="0.2">
      <c r="A642" s="233" t="s">
        <v>165</v>
      </c>
      <c r="B642" s="234"/>
      <c r="C642" s="234"/>
      <c r="D642" s="87">
        <v>0.29849999999999999</v>
      </c>
      <c r="E642" s="89">
        <v>0.51680000000000004</v>
      </c>
      <c r="F642" s="89">
        <v>0.17549999999999999</v>
      </c>
      <c r="G642" s="89">
        <v>0.15179999999999999</v>
      </c>
      <c r="H642" s="89">
        <v>0.24579999999999999</v>
      </c>
      <c r="I642" s="89">
        <v>3.9899999999999998E-2</v>
      </c>
    </row>
    <row r="643" spans="1:9" x14ac:dyDescent="0.2">
      <c r="A643" s="233" t="s">
        <v>166</v>
      </c>
      <c r="B643" s="234"/>
      <c r="C643" s="234"/>
      <c r="D643" s="87">
        <v>0.28849999999999998</v>
      </c>
      <c r="E643" s="89">
        <v>0.50019999999999998</v>
      </c>
      <c r="F643" s="89">
        <v>0.17030000000000001</v>
      </c>
      <c r="G643" s="89">
        <v>0.14510000000000001</v>
      </c>
      <c r="H643" s="89">
        <v>0.2366</v>
      </c>
      <c r="I643" s="89">
        <v>3.8899999999999997E-2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3.1690073168626251E-2</v>
      </c>
      <c r="C772" s="96">
        <f t="shared" ref="C772:C779" si="24">-D68/$B$58</f>
        <v>-3.1870386687507336E-2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5.9954189478511749E-2</v>
      </c>
      <c r="C773" s="96">
        <f t="shared" si="24"/>
        <v>-5.3275034554536173E-2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2.0704502582993934E-2</v>
      </c>
      <c r="C774" s="96">
        <f t="shared" si="24"/>
        <v>-1.947874839087127E-2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5.3146159827547841E-2</v>
      </c>
      <c r="C775" s="96">
        <f t="shared" si="24"/>
        <v>-5.2349913992784568E-2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9.5836913032556759E-2</v>
      </c>
      <c r="C776" s="96">
        <f t="shared" si="24"/>
        <v>-0.10054150716104641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7.8343835327429015E-2</v>
      </c>
      <c r="C777" s="96">
        <f t="shared" si="24"/>
        <v>-8.553671157691671E-2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6.8971865202812718E-2</v>
      </c>
      <c r="C778" s="96">
        <f t="shared" si="24"/>
        <v>-8.2595257032310562E-2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6.9214171909331296E-2</v>
      </c>
      <c r="C779" s="96">
        <f t="shared" si="24"/>
        <v>-9.6490730074217407E-2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225.29</v>
      </c>
      <c r="D785" s="97">
        <v>201.87</v>
      </c>
      <c r="E785" s="97">
        <v>167.02</v>
      </c>
      <c r="F785" s="97">
        <v>178.08</v>
      </c>
      <c r="G785" s="94">
        <v>150.28</v>
      </c>
      <c r="H785" s="97">
        <v>121.63</v>
      </c>
      <c r="I785" s="97">
        <v>98</v>
      </c>
      <c r="J785" s="97">
        <v>99.13</v>
      </c>
      <c r="K785" s="94">
        <v>17.95</v>
      </c>
      <c r="L785" s="94">
        <v>22.91</v>
      </c>
      <c r="M785" s="94">
        <v>25.53</v>
      </c>
      <c r="N785" s="97">
        <v>26.94</v>
      </c>
      <c r="O785" s="94">
        <v>4.57</v>
      </c>
      <c r="P785" s="94">
        <v>5.34</v>
      </c>
      <c r="Q785" s="94">
        <v>5.59</v>
      </c>
      <c r="R785" s="97">
        <v>6.59</v>
      </c>
      <c r="W785" s="93"/>
    </row>
    <row r="786" spans="1:23" x14ac:dyDescent="0.2">
      <c r="A786" s="94"/>
      <c r="B786" s="94" t="s">
        <v>225</v>
      </c>
      <c r="C786" s="94">
        <v>216.87</v>
      </c>
      <c r="D786" s="97">
        <v>217.24</v>
      </c>
      <c r="E786" s="97">
        <v>172.49</v>
      </c>
      <c r="F786" s="97">
        <v>188.77</v>
      </c>
      <c r="G786" s="94">
        <v>140.21</v>
      </c>
      <c r="H786" s="97">
        <v>122.95</v>
      </c>
      <c r="I786" s="97">
        <v>97.26</v>
      </c>
      <c r="J786" s="97">
        <v>103.7</v>
      </c>
      <c r="K786" s="94">
        <v>19.600000000000001</v>
      </c>
      <c r="L786" s="94">
        <v>27.51</v>
      </c>
      <c r="M786" s="94">
        <v>28.46</v>
      </c>
      <c r="N786" s="97">
        <v>29.61</v>
      </c>
      <c r="O786" s="94">
        <v>6.36</v>
      </c>
      <c r="P786" s="94">
        <v>8.73</v>
      </c>
      <c r="Q786" s="94">
        <v>6.71</v>
      </c>
      <c r="R786" s="97">
        <v>7.47</v>
      </c>
      <c r="W786" s="93"/>
    </row>
    <row r="787" spans="1:23" x14ac:dyDescent="0.2">
      <c r="A787" s="94"/>
      <c r="B787" s="94" t="s">
        <v>226</v>
      </c>
      <c r="C787" s="94">
        <v>232.85</v>
      </c>
      <c r="D787" s="97">
        <v>224.12</v>
      </c>
      <c r="E787" s="97">
        <v>216.18</v>
      </c>
      <c r="F787" s="97">
        <v>223.67</v>
      </c>
      <c r="G787" s="94">
        <v>146.06</v>
      </c>
      <c r="H787" s="97">
        <v>126.2</v>
      </c>
      <c r="I787" s="97">
        <v>118.05</v>
      </c>
      <c r="J787" s="97">
        <v>115.64</v>
      </c>
      <c r="K787" s="94">
        <v>24.41</v>
      </c>
      <c r="L787" s="94">
        <v>30.73</v>
      </c>
      <c r="M787" s="94">
        <v>36.65</v>
      </c>
      <c r="N787" s="97">
        <v>36.96</v>
      </c>
      <c r="O787" s="94">
        <v>6.49</v>
      </c>
      <c r="P787" s="94">
        <v>9.27</v>
      </c>
      <c r="Q787" s="94">
        <v>9.19</v>
      </c>
      <c r="R787" s="97">
        <v>11.24</v>
      </c>
      <c r="W787" s="93"/>
    </row>
    <row r="788" spans="1:23" x14ac:dyDescent="0.2">
      <c r="A788" s="94"/>
      <c r="B788" s="94" t="s">
        <v>227</v>
      </c>
      <c r="C788" s="94">
        <v>218.48</v>
      </c>
      <c r="D788" s="97">
        <v>128.31</v>
      </c>
      <c r="E788" s="97">
        <v>205.58</v>
      </c>
      <c r="F788" s="97">
        <v>207.93</v>
      </c>
      <c r="G788" s="94">
        <v>136.74</v>
      </c>
      <c r="H788" s="97">
        <v>73.459999999999994</v>
      </c>
      <c r="I788" s="97">
        <v>109.9</v>
      </c>
      <c r="J788" s="97">
        <v>106.03</v>
      </c>
      <c r="K788" s="94">
        <v>23.92</v>
      </c>
      <c r="L788" s="94">
        <v>19.54</v>
      </c>
      <c r="M788" s="94">
        <v>34.909999999999997</v>
      </c>
      <c r="N788" s="97">
        <v>34.880000000000003</v>
      </c>
      <c r="O788" s="94">
        <v>5.53</v>
      </c>
      <c r="P788" s="94">
        <v>3.71</v>
      </c>
      <c r="Q788" s="94">
        <v>9.19</v>
      </c>
      <c r="R788" s="97">
        <v>11.18</v>
      </c>
      <c r="W788" s="93"/>
    </row>
    <row r="789" spans="1:23" x14ac:dyDescent="0.2">
      <c r="A789" s="94"/>
      <c r="B789" s="94" t="s">
        <v>228</v>
      </c>
      <c r="C789" s="94">
        <v>231.73</v>
      </c>
      <c r="D789" s="97">
        <v>118.77</v>
      </c>
      <c r="E789" s="97">
        <v>214.88</v>
      </c>
      <c r="F789" s="97">
        <v>228.33</v>
      </c>
      <c r="G789" s="94">
        <v>140.25</v>
      </c>
      <c r="H789" s="97">
        <v>69.349999999999994</v>
      </c>
      <c r="I789" s="97">
        <v>115.51</v>
      </c>
      <c r="J789" s="97">
        <v>115.19</v>
      </c>
      <c r="K789" s="94">
        <v>27.47</v>
      </c>
      <c r="L789" s="94">
        <v>16.98</v>
      </c>
      <c r="M789" s="94">
        <v>35.6</v>
      </c>
      <c r="N789" s="97">
        <v>39.97</v>
      </c>
      <c r="O789" s="94">
        <v>6.37</v>
      </c>
      <c r="P789" s="94">
        <v>3.41</v>
      </c>
      <c r="Q789" s="94">
        <v>8.8800000000000008</v>
      </c>
      <c r="R789" s="97">
        <v>11.02</v>
      </c>
      <c r="W789" s="93"/>
    </row>
    <row r="790" spans="1:23" x14ac:dyDescent="0.2">
      <c r="A790" s="94"/>
      <c r="B790" s="94" t="s">
        <v>229</v>
      </c>
      <c r="C790" s="94">
        <v>217.61</v>
      </c>
      <c r="D790" s="97">
        <v>143.63</v>
      </c>
      <c r="E790" s="97">
        <v>211.46</v>
      </c>
      <c r="F790" s="97">
        <v>213.37</v>
      </c>
      <c r="G790" s="94">
        <v>134.43</v>
      </c>
      <c r="H790" s="97">
        <v>83.28</v>
      </c>
      <c r="I790" s="97">
        <v>114.8</v>
      </c>
      <c r="J790" s="97">
        <v>110.71</v>
      </c>
      <c r="K790" s="94">
        <v>23.8</v>
      </c>
      <c r="L790" s="94">
        <v>21.63</v>
      </c>
      <c r="M790" s="94">
        <v>33.5</v>
      </c>
      <c r="N790" s="97">
        <v>35.28</v>
      </c>
      <c r="O790" s="94">
        <v>5.68</v>
      </c>
      <c r="P790" s="94">
        <v>4.33</v>
      </c>
      <c r="Q790" s="94">
        <v>8.6199999999999992</v>
      </c>
      <c r="R790" s="97">
        <v>10.38</v>
      </c>
      <c r="W790" s="93"/>
    </row>
    <row r="791" spans="1:23" x14ac:dyDescent="0.2">
      <c r="A791" s="94"/>
      <c r="B791" s="94" t="s">
        <v>230</v>
      </c>
      <c r="C791" s="94">
        <v>220.54</v>
      </c>
      <c r="D791" s="97">
        <v>174.22</v>
      </c>
      <c r="E791" s="97">
        <v>207.68</v>
      </c>
      <c r="F791" s="97">
        <v>212.18</v>
      </c>
      <c r="G791" s="94">
        <v>134.13999999999999</v>
      </c>
      <c r="H791" s="97">
        <v>99.35</v>
      </c>
      <c r="I791" s="97">
        <v>115.89</v>
      </c>
      <c r="J791" s="97">
        <v>113.17</v>
      </c>
      <c r="K791" s="94">
        <v>24.53</v>
      </c>
      <c r="L791" s="94">
        <v>25.21</v>
      </c>
      <c r="M791" s="94">
        <v>31.65</v>
      </c>
      <c r="N791" s="97">
        <v>34.31</v>
      </c>
      <c r="O791" s="94">
        <v>5.92</v>
      </c>
      <c r="P791" s="94">
        <v>5.17</v>
      </c>
      <c r="Q791" s="94">
        <v>7.96</v>
      </c>
      <c r="R791" s="97">
        <v>9.44</v>
      </c>
      <c r="W791" s="93"/>
    </row>
    <row r="792" spans="1:23" x14ac:dyDescent="0.2">
      <c r="A792" s="94"/>
      <c r="B792" s="94" t="s">
        <v>231</v>
      </c>
      <c r="C792" s="94">
        <v>225.44</v>
      </c>
      <c r="D792" s="97">
        <v>182.91</v>
      </c>
      <c r="E792" s="97">
        <v>206.79</v>
      </c>
      <c r="F792" s="97">
        <v>223.69</v>
      </c>
      <c r="G792" s="94">
        <v>136.46</v>
      </c>
      <c r="H792" s="97">
        <v>102.5</v>
      </c>
      <c r="I792" s="97">
        <v>115.2</v>
      </c>
      <c r="J792" s="97">
        <v>118.05</v>
      </c>
      <c r="K792" s="94">
        <v>26.48</v>
      </c>
      <c r="L792" s="94">
        <v>28.28</v>
      </c>
      <c r="M792" s="94">
        <v>32.01</v>
      </c>
      <c r="N792" s="97">
        <v>37.700000000000003</v>
      </c>
      <c r="O792" s="94">
        <v>6.3</v>
      </c>
      <c r="P792" s="94">
        <v>5.54</v>
      </c>
      <c r="Q792" s="94">
        <v>8.56</v>
      </c>
      <c r="R792" s="97">
        <v>9.61</v>
      </c>
      <c r="W792" s="93"/>
    </row>
    <row r="793" spans="1:23" x14ac:dyDescent="0.2">
      <c r="A793" s="94"/>
      <c r="B793" s="94" t="s">
        <v>232</v>
      </c>
      <c r="C793" s="94">
        <v>216.96</v>
      </c>
      <c r="D793" s="97">
        <v>183.66</v>
      </c>
      <c r="E793" s="97">
        <v>197.96</v>
      </c>
      <c r="F793" s="97">
        <v>210.15</v>
      </c>
      <c r="G793" s="94">
        <v>128.47999999999999</v>
      </c>
      <c r="H793" s="97">
        <v>105.32</v>
      </c>
      <c r="I793" s="97">
        <v>110.8</v>
      </c>
      <c r="J793" s="97">
        <v>113.58</v>
      </c>
      <c r="K793" s="94">
        <v>25.56</v>
      </c>
      <c r="L793" s="94">
        <v>27.01</v>
      </c>
      <c r="M793" s="94">
        <v>30.3</v>
      </c>
      <c r="N793" s="97">
        <v>34.35</v>
      </c>
      <c r="O793" s="94">
        <v>5.53</v>
      </c>
      <c r="P793" s="94">
        <v>6.11</v>
      </c>
      <c r="Q793" s="94">
        <v>7.89</v>
      </c>
      <c r="R793" s="97">
        <v>8.66</v>
      </c>
      <c r="W793" s="93"/>
    </row>
    <row r="794" spans="1:23" x14ac:dyDescent="0.2">
      <c r="A794" s="94"/>
      <c r="B794" s="94" t="s">
        <v>233</v>
      </c>
      <c r="C794" s="94">
        <v>221.89</v>
      </c>
      <c r="D794" s="97">
        <v>207.74</v>
      </c>
      <c r="E794" s="97">
        <v>212.27</v>
      </c>
      <c r="F794" s="97">
        <v>219.4</v>
      </c>
      <c r="G794" s="94">
        <v>133.53</v>
      </c>
      <c r="H794" s="97">
        <v>116.9</v>
      </c>
      <c r="I794" s="97">
        <v>116.56</v>
      </c>
      <c r="J794" s="97">
        <v>117.8</v>
      </c>
      <c r="K794" s="94">
        <v>24.27</v>
      </c>
      <c r="L794" s="94">
        <v>30.97</v>
      </c>
      <c r="M794" s="94">
        <v>34.409999999999997</v>
      </c>
      <c r="N794" s="97">
        <v>36.479999999999997</v>
      </c>
      <c r="O794" s="94">
        <v>6.56</v>
      </c>
      <c r="P794" s="94">
        <v>6.62</v>
      </c>
      <c r="Q794" s="94">
        <v>9.14</v>
      </c>
      <c r="R794" s="97">
        <v>9.6999999999999993</v>
      </c>
      <c r="W794" s="93"/>
    </row>
    <row r="795" spans="1:23" x14ac:dyDescent="0.2">
      <c r="A795" s="94"/>
      <c r="B795" s="94" t="s">
        <v>234</v>
      </c>
      <c r="C795" s="94">
        <v>208.37</v>
      </c>
      <c r="D795" s="97">
        <v>189.48</v>
      </c>
      <c r="E795" s="97">
        <v>205.44</v>
      </c>
      <c r="F795" s="97">
        <v>219.25</v>
      </c>
      <c r="G795" s="94">
        <v>124.88</v>
      </c>
      <c r="H795" s="97">
        <v>110.58</v>
      </c>
      <c r="I795" s="97">
        <v>115.44</v>
      </c>
      <c r="J795" s="97">
        <v>118.69</v>
      </c>
      <c r="K795" s="94">
        <v>23.43</v>
      </c>
      <c r="L795" s="94">
        <v>28.21</v>
      </c>
      <c r="M795" s="94">
        <v>31.25</v>
      </c>
      <c r="N795" s="97">
        <v>35.82</v>
      </c>
      <c r="O795" s="94">
        <v>5.68</v>
      </c>
      <c r="P795" s="94">
        <v>6.28</v>
      </c>
      <c r="Q795" s="94">
        <v>8.01</v>
      </c>
      <c r="R795" s="97">
        <v>9.93</v>
      </c>
      <c r="W795" s="93"/>
    </row>
    <row r="796" spans="1:23" x14ac:dyDescent="0.2">
      <c r="A796" s="94"/>
      <c r="B796" s="94" t="s">
        <v>235</v>
      </c>
      <c r="C796" s="94">
        <v>200.66</v>
      </c>
      <c r="D796" s="97">
        <v>179.08</v>
      </c>
      <c r="E796" s="97">
        <v>204.57</v>
      </c>
      <c r="F796" s="97"/>
      <c r="G796" s="94">
        <v>118.87</v>
      </c>
      <c r="H796" s="97">
        <v>103.84</v>
      </c>
      <c r="I796" s="97">
        <v>113.79</v>
      </c>
      <c r="J796" s="97"/>
      <c r="K796" s="94">
        <v>24.33</v>
      </c>
      <c r="L796" s="94">
        <v>27.52</v>
      </c>
      <c r="M796" s="94">
        <v>33</v>
      </c>
      <c r="N796" s="97"/>
      <c r="O796" s="94">
        <v>5.58</v>
      </c>
      <c r="P796" s="94">
        <v>5.44</v>
      </c>
      <c r="Q796" s="94">
        <v>7.87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2.04</v>
      </c>
      <c r="D801" s="97">
        <v>2.14</v>
      </c>
      <c r="E801" s="97">
        <v>1.31</v>
      </c>
      <c r="F801" s="97">
        <v>1.87</v>
      </c>
      <c r="G801" s="94">
        <v>11.31</v>
      </c>
      <c r="H801" s="97">
        <v>9.82</v>
      </c>
      <c r="I801" s="97">
        <v>8.57</v>
      </c>
      <c r="J801" s="97">
        <v>9.6999999999999993</v>
      </c>
      <c r="K801" s="94">
        <v>1.98</v>
      </c>
      <c r="L801" s="94">
        <v>1.83</v>
      </c>
      <c r="M801" s="94">
        <v>1.99</v>
      </c>
      <c r="N801" s="97">
        <v>1.68</v>
      </c>
      <c r="O801" s="94">
        <v>37.159999999999997</v>
      </c>
      <c r="P801" s="94">
        <v>38.200000000000003</v>
      </c>
      <c r="Q801" s="94">
        <v>26.03</v>
      </c>
      <c r="R801" s="97">
        <v>32.17</v>
      </c>
    </row>
    <row r="802" spans="1:18" x14ac:dyDescent="0.2">
      <c r="A802" s="94"/>
      <c r="B802" s="94" t="s">
        <v>225</v>
      </c>
      <c r="C802" s="94">
        <v>2.5499999999999998</v>
      </c>
      <c r="D802" s="97">
        <v>2.41</v>
      </c>
      <c r="E802" s="97">
        <v>1.1100000000000001</v>
      </c>
      <c r="F802" s="97">
        <v>1.54</v>
      </c>
      <c r="G802" s="94">
        <v>11.14</v>
      </c>
      <c r="H802" s="97">
        <v>11.42</v>
      </c>
      <c r="I802" s="97">
        <v>9.4</v>
      </c>
      <c r="J802" s="97">
        <v>9.82</v>
      </c>
      <c r="K802" s="94">
        <v>2.82</v>
      </c>
      <c r="L802" s="94">
        <v>2.13</v>
      </c>
      <c r="M802" s="94">
        <v>1.52</v>
      </c>
      <c r="N802" s="97">
        <v>1.44</v>
      </c>
      <c r="O802" s="94">
        <v>34.19</v>
      </c>
      <c r="P802" s="94">
        <v>42.08</v>
      </c>
      <c r="Q802" s="94">
        <v>28.02</v>
      </c>
      <c r="R802" s="97">
        <v>35.19</v>
      </c>
    </row>
    <row r="803" spans="1:18" x14ac:dyDescent="0.2">
      <c r="A803" s="94"/>
      <c r="B803" s="94" t="s">
        <v>226</v>
      </c>
      <c r="C803" s="94">
        <v>2.54</v>
      </c>
      <c r="D803" s="97">
        <v>2.95</v>
      </c>
      <c r="E803" s="97">
        <v>1.88</v>
      </c>
      <c r="F803" s="97">
        <v>1.98</v>
      </c>
      <c r="G803" s="94">
        <v>13.29</v>
      </c>
      <c r="H803" s="97">
        <v>11.72</v>
      </c>
      <c r="I803" s="97">
        <v>10.86</v>
      </c>
      <c r="J803" s="97">
        <v>12.05</v>
      </c>
      <c r="K803" s="94">
        <v>2.2999999999999998</v>
      </c>
      <c r="L803" s="94">
        <v>1.99</v>
      </c>
      <c r="M803" s="94">
        <v>2</v>
      </c>
      <c r="N803" s="97">
        <v>1.66</v>
      </c>
      <c r="O803" s="94">
        <v>37.75</v>
      </c>
      <c r="P803" s="94">
        <v>41.26</v>
      </c>
      <c r="Q803" s="94">
        <v>37.57</v>
      </c>
      <c r="R803" s="97">
        <v>44.15</v>
      </c>
    </row>
    <row r="804" spans="1:18" x14ac:dyDescent="0.2">
      <c r="A804" s="94"/>
      <c r="B804" s="94" t="s">
        <v>227</v>
      </c>
      <c r="C804" s="94">
        <v>2.6</v>
      </c>
      <c r="D804" s="97">
        <v>1.24</v>
      </c>
      <c r="E804" s="97">
        <v>2.08</v>
      </c>
      <c r="F804" s="97">
        <v>1.92</v>
      </c>
      <c r="G804" s="94">
        <v>12.32</v>
      </c>
      <c r="H804" s="97">
        <v>7.83</v>
      </c>
      <c r="I804" s="97">
        <v>11.14</v>
      </c>
      <c r="J804" s="97">
        <v>13.07</v>
      </c>
      <c r="K804" s="94">
        <v>1.95</v>
      </c>
      <c r="L804" s="94">
        <v>1.34</v>
      </c>
      <c r="M804" s="94">
        <v>1.94</v>
      </c>
      <c r="N804" s="97">
        <v>1.47</v>
      </c>
      <c r="O804" s="94">
        <v>35.42</v>
      </c>
      <c r="P804" s="94">
        <v>21.18</v>
      </c>
      <c r="Q804" s="94">
        <v>36.42</v>
      </c>
      <c r="R804" s="97">
        <v>39.380000000000003</v>
      </c>
    </row>
    <row r="805" spans="1:18" x14ac:dyDescent="0.2">
      <c r="A805" s="94"/>
      <c r="B805" s="94" t="s">
        <v>228</v>
      </c>
      <c r="C805" s="94">
        <v>2.62</v>
      </c>
      <c r="D805" s="97">
        <v>1.3</v>
      </c>
      <c r="E805" s="97">
        <v>2.1</v>
      </c>
      <c r="F805" s="97">
        <v>2.11</v>
      </c>
      <c r="G805" s="94">
        <v>13.08</v>
      </c>
      <c r="H805" s="97">
        <v>6.59</v>
      </c>
      <c r="I805" s="97">
        <v>11.92</v>
      </c>
      <c r="J805" s="97">
        <v>13.62</v>
      </c>
      <c r="K805" s="94">
        <v>2.37</v>
      </c>
      <c r="L805" s="94">
        <v>1.26</v>
      </c>
      <c r="M805" s="94">
        <v>1.95</v>
      </c>
      <c r="N805" s="97">
        <v>1.74</v>
      </c>
      <c r="O805" s="94">
        <v>39.57</v>
      </c>
      <c r="P805" s="94">
        <v>19.88</v>
      </c>
      <c r="Q805" s="94">
        <v>38.909999999999997</v>
      </c>
      <c r="R805" s="97">
        <v>44.69</v>
      </c>
    </row>
    <row r="806" spans="1:18" x14ac:dyDescent="0.2">
      <c r="A806" s="94"/>
      <c r="B806" s="94" t="s">
        <v>229</v>
      </c>
      <c r="C806" s="94">
        <v>2.5</v>
      </c>
      <c r="D806" s="97">
        <v>1.52</v>
      </c>
      <c r="E806" s="97">
        <v>1.49</v>
      </c>
      <c r="F806" s="97">
        <v>1.75</v>
      </c>
      <c r="G806" s="94">
        <v>10.66</v>
      </c>
      <c r="H806" s="97">
        <v>7.33</v>
      </c>
      <c r="I806" s="97">
        <v>10.029999999999999</v>
      </c>
      <c r="J806" s="97">
        <v>12.83</v>
      </c>
      <c r="K806" s="94">
        <v>2</v>
      </c>
      <c r="L806" s="94">
        <v>1.5</v>
      </c>
      <c r="M806" s="94">
        <v>1.95</v>
      </c>
      <c r="N806" s="97">
        <v>1.77</v>
      </c>
      <c r="O806" s="94">
        <v>38.549999999999997</v>
      </c>
      <c r="P806" s="94">
        <v>24.04</v>
      </c>
      <c r="Q806" s="94">
        <v>41.06</v>
      </c>
      <c r="R806" s="97">
        <v>40.65</v>
      </c>
    </row>
    <row r="807" spans="1:18" x14ac:dyDescent="0.2">
      <c r="A807" s="94"/>
      <c r="B807" s="94" t="s">
        <v>230</v>
      </c>
      <c r="C807" s="94">
        <v>1.38</v>
      </c>
      <c r="D807" s="97">
        <v>1.86</v>
      </c>
      <c r="E807" s="97">
        <v>1.79</v>
      </c>
      <c r="F807" s="97">
        <v>1.79</v>
      </c>
      <c r="G807" s="94">
        <v>12.12</v>
      </c>
      <c r="H807" s="97">
        <v>8.56</v>
      </c>
      <c r="I807" s="97">
        <v>10.45</v>
      </c>
      <c r="J807" s="97">
        <v>12.14</v>
      </c>
      <c r="K807" s="94">
        <v>2.14</v>
      </c>
      <c r="L807" s="94">
        <v>1.67</v>
      </c>
      <c r="M807" s="94">
        <v>2</v>
      </c>
      <c r="N807" s="97">
        <v>1.86</v>
      </c>
      <c r="O807" s="94">
        <v>40.33</v>
      </c>
      <c r="P807" s="94">
        <v>32.409999999999997</v>
      </c>
      <c r="Q807" s="94">
        <v>37.950000000000003</v>
      </c>
      <c r="R807" s="97">
        <v>39.479999999999997</v>
      </c>
    </row>
    <row r="808" spans="1:18" x14ac:dyDescent="0.2">
      <c r="A808" s="94"/>
      <c r="B808" s="94" t="s">
        <v>231</v>
      </c>
      <c r="C808" s="94">
        <v>2.62</v>
      </c>
      <c r="D808" s="97">
        <v>2.11</v>
      </c>
      <c r="E808" s="97">
        <v>1.78</v>
      </c>
      <c r="F808" s="97">
        <v>1.92</v>
      </c>
      <c r="G808" s="94">
        <v>11.53</v>
      </c>
      <c r="H808" s="97">
        <v>8.6300000000000008</v>
      </c>
      <c r="I808" s="97">
        <v>10.37</v>
      </c>
      <c r="J808" s="97">
        <v>12.26</v>
      </c>
      <c r="K808" s="94">
        <v>2.4900000000000002</v>
      </c>
      <c r="L808" s="94">
        <v>1.62</v>
      </c>
      <c r="M808" s="94">
        <v>1.98</v>
      </c>
      <c r="N808" s="97">
        <v>1.64</v>
      </c>
      <c r="O808" s="94">
        <v>39.57</v>
      </c>
      <c r="P808" s="94">
        <v>34.229999999999997</v>
      </c>
      <c r="Q808" s="94">
        <v>36.89</v>
      </c>
      <c r="R808" s="97">
        <v>42.52</v>
      </c>
    </row>
    <row r="809" spans="1:18" x14ac:dyDescent="0.2">
      <c r="A809" s="94"/>
      <c r="B809" s="94" t="s">
        <v>232</v>
      </c>
      <c r="C809" s="94">
        <v>1.48</v>
      </c>
      <c r="D809" s="97">
        <v>1.95</v>
      </c>
      <c r="E809" s="97">
        <v>1.36</v>
      </c>
      <c r="F809" s="97">
        <v>2.0299999999999998</v>
      </c>
      <c r="G809" s="94">
        <v>13.82</v>
      </c>
      <c r="H809" s="97">
        <v>8.76</v>
      </c>
      <c r="I809" s="97">
        <v>11.14</v>
      </c>
      <c r="J809" s="97">
        <v>12.75</v>
      </c>
      <c r="K809" s="94">
        <v>2.2999999999999998</v>
      </c>
      <c r="L809" s="94">
        <v>1.7</v>
      </c>
      <c r="M809" s="94">
        <v>1.57</v>
      </c>
      <c r="N809" s="97">
        <v>1.55</v>
      </c>
      <c r="O809" s="94">
        <v>39.79</v>
      </c>
      <c r="P809" s="94">
        <v>32.79</v>
      </c>
      <c r="Q809" s="94">
        <v>34.89</v>
      </c>
      <c r="R809" s="97">
        <v>37.22</v>
      </c>
    </row>
    <row r="810" spans="1:18" x14ac:dyDescent="0.2">
      <c r="A810" s="94"/>
      <c r="B810" s="94" t="s">
        <v>233</v>
      </c>
      <c r="C810" s="94">
        <v>2.83</v>
      </c>
      <c r="D810" s="97">
        <v>2.39</v>
      </c>
      <c r="E810" s="97">
        <v>1.65</v>
      </c>
      <c r="F810" s="97">
        <v>2.57</v>
      </c>
      <c r="G810" s="94">
        <v>12.71</v>
      </c>
      <c r="H810" s="97">
        <v>10.23</v>
      </c>
      <c r="I810" s="97">
        <v>11.13</v>
      </c>
      <c r="J810" s="97">
        <v>12.96</v>
      </c>
      <c r="K810" s="94">
        <v>2.2599999999999998</v>
      </c>
      <c r="L810" s="94">
        <v>2.04</v>
      </c>
      <c r="M810" s="94">
        <v>1.54</v>
      </c>
      <c r="N810" s="97">
        <v>1.42</v>
      </c>
      <c r="O810" s="94">
        <v>39.729999999999997</v>
      </c>
      <c r="P810" s="94">
        <v>38.6</v>
      </c>
      <c r="Q810" s="94">
        <v>37.840000000000003</v>
      </c>
      <c r="R810" s="97">
        <v>38.47</v>
      </c>
    </row>
    <row r="811" spans="1:18" x14ac:dyDescent="0.2">
      <c r="A811" s="94"/>
      <c r="B811" s="94" t="s">
        <v>234</v>
      </c>
      <c r="C811" s="94">
        <v>2.3199999999999998</v>
      </c>
      <c r="D811" s="97">
        <v>2.25</v>
      </c>
      <c r="E811" s="97">
        <v>1.53</v>
      </c>
      <c r="F811" s="97">
        <v>2.3199999999999998</v>
      </c>
      <c r="G811" s="94">
        <v>12.43</v>
      </c>
      <c r="H811" s="97">
        <v>8.98</v>
      </c>
      <c r="I811" s="97">
        <v>11.39</v>
      </c>
      <c r="J811" s="97">
        <v>11.55</v>
      </c>
      <c r="K811" s="94">
        <v>1.86</v>
      </c>
      <c r="L811" s="94">
        <v>1.74</v>
      </c>
      <c r="M811" s="94">
        <v>1.83</v>
      </c>
      <c r="N811" s="97">
        <v>1.37</v>
      </c>
      <c r="O811" s="94">
        <v>37.770000000000003</v>
      </c>
      <c r="P811" s="94">
        <v>31.46</v>
      </c>
      <c r="Q811" s="94">
        <v>35.979999999999997</v>
      </c>
      <c r="R811" s="97">
        <v>39.57</v>
      </c>
    </row>
    <row r="812" spans="1:18" x14ac:dyDescent="0.2">
      <c r="A812" s="94"/>
      <c r="B812" s="94" t="s">
        <v>235</v>
      </c>
      <c r="C812" s="94">
        <v>1.99</v>
      </c>
      <c r="D812" s="97">
        <v>2.42</v>
      </c>
      <c r="E812" s="97">
        <v>2.29</v>
      </c>
      <c r="F812" s="97"/>
      <c r="G812" s="94">
        <v>12.03</v>
      </c>
      <c r="H812" s="97">
        <v>9.07</v>
      </c>
      <c r="I812" s="97">
        <v>11.19</v>
      </c>
      <c r="J812" s="97"/>
      <c r="K812" s="94">
        <v>2.06</v>
      </c>
      <c r="L812" s="94">
        <v>1.8</v>
      </c>
      <c r="M812" s="94">
        <v>1.67</v>
      </c>
      <c r="N812" s="97"/>
      <c r="O812" s="94">
        <v>35.799999999999997</v>
      </c>
      <c r="P812" s="94">
        <v>28.98</v>
      </c>
      <c r="Q812" s="94">
        <v>34.76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6956126</v>
      </c>
      <c r="D818" s="101">
        <v>2384552</v>
      </c>
      <c r="E818" s="101">
        <v>3505090</v>
      </c>
      <c r="F818" s="101">
        <v>2735893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6962787</v>
      </c>
      <c r="D819" s="101">
        <v>2389847</v>
      </c>
      <c r="E819" s="101">
        <v>3482944</v>
      </c>
      <c r="F819" s="101">
        <v>2764995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6892668</v>
      </c>
      <c r="D820" s="101">
        <v>2365760</v>
      </c>
      <c r="E820" s="101">
        <v>3457657</v>
      </c>
      <c r="F820" s="101">
        <v>2704495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6912523</v>
      </c>
      <c r="D821" s="101">
        <v>2352137</v>
      </c>
      <c r="E821" s="101">
        <v>3474771</v>
      </c>
      <c r="F821" s="101">
        <v>2733462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6907869</v>
      </c>
      <c r="D822" s="101">
        <v>2343789</v>
      </c>
      <c r="E822" s="101">
        <v>3478440</v>
      </c>
      <c r="F822" s="101">
        <v>2745893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6831218</v>
      </c>
      <c r="D823" s="101">
        <v>2343095</v>
      </c>
      <c r="E823" s="101">
        <v>3406539</v>
      </c>
      <c r="F823" s="101">
        <v>2789726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6779300</v>
      </c>
      <c r="D824" s="101">
        <v>2305551</v>
      </c>
      <c r="E824" s="101">
        <v>3517167</v>
      </c>
      <c r="F824" s="101">
        <v>2760392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6792843</v>
      </c>
      <c r="D825" s="101">
        <v>2325312</v>
      </c>
      <c r="E825" s="101">
        <v>3537736</v>
      </c>
      <c r="F825" s="101">
        <v>2811094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6790665</v>
      </c>
      <c r="D826" s="101">
        <v>2337865</v>
      </c>
      <c r="E826" s="101">
        <v>3511245</v>
      </c>
      <c r="F826" s="101">
        <v>2813778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6732312</v>
      </c>
      <c r="D827" s="101">
        <v>2350630</v>
      </c>
      <c r="E827" s="101">
        <v>3484247</v>
      </c>
      <c r="F827" s="101">
        <v>2755044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6737478</v>
      </c>
      <c r="D828" s="101">
        <v>2343268</v>
      </c>
      <c r="E828" s="101">
        <v>3490767</v>
      </c>
      <c r="F828" s="101">
        <v>2764574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6745980</v>
      </c>
      <c r="D829" s="101">
        <v>2349896</v>
      </c>
      <c r="E829" s="101">
        <v>3515453</v>
      </c>
      <c r="F829" s="101">
        <v>2772775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6771665</v>
      </c>
      <c r="D830" s="101">
        <v>2376169</v>
      </c>
      <c r="E830" s="101">
        <v>3524429</v>
      </c>
      <c r="F830" s="101">
        <v>2805558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13514303</v>
      </c>
      <c r="D836" s="101">
        <v>5126637</v>
      </c>
      <c r="E836" s="101">
        <v>4030594</v>
      </c>
      <c r="F836" s="101">
        <v>3896511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13542907</v>
      </c>
      <c r="D837" s="101">
        <v>5141820</v>
      </c>
      <c r="E837" s="101">
        <v>3995496</v>
      </c>
      <c r="F837" s="101">
        <v>3959098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13486639</v>
      </c>
      <c r="D838" s="101">
        <v>5248088</v>
      </c>
      <c r="E838" s="101">
        <v>3948498</v>
      </c>
      <c r="F838" s="101">
        <v>3840408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13726737</v>
      </c>
      <c r="D839" s="101">
        <v>5401913</v>
      </c>
      <c r="E839" s="101">
        <v>3967480</v>
      </c>
      <c r="F839" s="101">
        <v>3902926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13885420</v>
      </c>
      <c r="D840" s="101">
        <v>5503748</v>
      </c>
      <c r="E840" s="101">
        <v>3973166</v>
      </c>
      <c r="F840" s="101">
        <v>3953234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14038157</v>
      </c>
      <c r="D841" s="101">
        <v>5647034</v>
      </c>
      <c r="E841" s="101">
        <v>3902810</v>
      </c>
      <c r="F841" s="101">
        <v>4063194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14625158</v>
      </c>
      <c r="D842" s="101">
        <v>5760084</v>
      </c>
      <c r="E842" s="101">
        <v>4400260</v>
      </c>
      <c r="F842" s="101">
        <v>4044364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14953308</v>
      </c>
      <c r="D843" s="101">
        <v>5941803</v>
      </c>
      <c r="E843" s="101">
        <v>4481909</v>
      </c>
      <c r="F843" s="101">
        <v>4176280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15046243</v>
      </c>
      <c r="D844" s="101">
        <v>6055549</v>
      </c>
      <c r="E844" s="101">
        <v>4438488</v>
      </c>
      <c r="F844" s="101">
        <v>4190459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15061247</v>
      </c>
      <c r="D845" s="101">
        <v>6193831</v>
      </c>
      <c r="E845" s="101">
        <v>4407832</v>
      </c>
      <c r="F845" s="101">
        <v>4090555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14744790</v>
      </c>
      <c r="D846" s="101">
        <v>5942608</v>
      </c>
      <c r="E846" s="101">
        <v>4419287</v>
      </c>
      <c r="F846" s="101">
        <v>4030020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14889411</v>
      </c>
      <c r="D847" s="101">
        <v>6015467</v>
      </c>
      <c r="E847" s="101">
        <v>4482309</v>
      </c>
      <c r="F847" s="101">
        <v>4056561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14964901</v>
      </c>
      <c r="D848" s="101">
        <v>5953565</v>
      </c>
      <c r="E848" s="101">
        <v>4537210</v>
      </c>
      <c r="F848" s="101">
        <v>4139353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293667666485</v>
      </c>
      <c r="D854" s="102">
        <v>107306664100</v>
      </c>
      <c r="E854" s="102">
        <v>28821732346</v>
      </c>
      <c r="F854" s="102">
        <v>47899252059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304048661898</v>
      </c>
      <c r="D855" s="102">
        <v>106224863086</v>
      </c>
      <c r="E855" s="102">
        <v>28503910837</v>
      </c>
      <c r="F855" s="102">
        <v>51487674447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293576447364</v>
      </c>
      <c r="D856" s="102">
        <v>105504887485</v>
      </c>
      <c r="E856" s="102">
        <v>26177544903</v>
      </c>
      <c r="F856" s="102">
        <v>47298444822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295343346640</v>
      </c>
      <c r="D857" s="102">
        <v>104516346577</v>
      </c>
      <c r="E857" s="102">
        <v>27970436116</v>
      </c>
      <c r="F857" s="102">
        <v>45718611284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295086181751</v>
      </c>
      <c r="D858" s="102">
        <v>104131977701</v>
      </c>
      <c r="E858" s="102">
        <v>27472601693</v>
      </c>
      <c r="F858" s="102">
        <v>45600374485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295874635697</v>
      </c>
      <c r="D859" s="102">
        <v>105100839718</v>
      </c>
      <c r="E859" s="102">
        <v>26615706650</v>
      </c>
      <c r="F859" s="102">
        <v>46440601662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291098208427</v>
      </c>
      <c r="D860" s="102">
        <v>104986250955</v>
      </c>
      <c r="E860" s="102">
        <v>26383207851</v>
      </c>
      <c r="F860" s="102">
        <v>43853858000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288157715588</v>
      </c>
      <c r="D861" s="102">
        <v>106896715148</v>
      </c>
      <c r="E861" s="102">
        <v>26451330830</v>
      </c>
      <c r="F861" s="102">
        <v>46763706309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288310733209</v>
      </c>
      <c r="D862" s="102">
        <v>108352938185</v>
      </c>
      <c r="E862" s="102">
        <v>25046233791</v>
      </c>
      <c r="F862" s="102">
        <v>46488165602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282835310228</v>
      </c>
      <c r="D863" s="102">
        <v>108688966988</v>
      </c>
      <c r="E863" s="102">
        <v>24831669019</v>
      </c>
      <c r="F863" s="102">
        <v>41283628986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283264839806</v>
      </c>
      <c r="D864" s="102">
        <v>106868705444</v>
      </c>
      <c r="E864" s="102">
        <v>25228266480</v>
      </c>
      <c r="F864" s="102">
        <v>41423985164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290156919386</v>
      </c>
      <c r="D865" s="102">
        <v>107941989107</v>
      </c>
      <c r="E865" s="102">
        <v>31311831151</v>
      </c>
      <c r="F865" s="102">
        <v>41294738097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300349407762</v>
      </c>
      <c r="D866" s="102">
        <v>113078486392</v>
      </c>
      <c r="E866" s="102">
        <v>35219046524</v>
      </c>
      <c r="F866" s="102">
        <v>42042949018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21730</v>
      </c>
      <c r="D872" s="102">
        <v>20931</v>
      </c>
      <c r="E872" s="102">
        <v>7151</v>
      </c>
      <c r="F872" s="102">
        <v>12293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22451</v>
      </c>
      <c r="D873" s="102">
        <v>20659</v>
      </c>
      <c r="E873" s="102">
        <v>7134</v>
      </c>
      <c r="F873" s="102">
        <v>13005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21768</v>
      </c>
      <c r="D874" s="102">
        <v>20103</v>
      </c>
      <c r="E874" s="102">
        <v>6630</v>
      </c>
      <c r="F874" s="102">
        <v>12316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21516</v>
      </c>
      <c r="D875" s="102">
        <v>19348</v>
      </c>
      <c r="E875" s="102">
        <v>7050</v>
      </c>
      <c r="F875" s="102">
        <v>11714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21252</v>
      </c>
      <c r="D876" s="102">
        <v>18920</v>
      </c>
      <c r="E876" s="102">
        <v>6915</v>
      </c>
      <c r="F876" s="102">
        <v>11535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21076</v>
      </c>
      <c r="D877" s="102">
        <v>18612</v>
      </c>
      <c r="E877" s="102">
        <v>6820</v>
      </c>
      <c r="F877" s="102">
        <v>11430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19904</v>
      </c>
      <c r="D878" s="102">
        <v>18227</v>
      </c>
      <c r="E878" s="102">
        <v>5996</v>
      </c>
      <c r="F878" s="102">
        <v>10843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19270</v>
      </c>
      <c r="D879" s="102">
        <v>17991</v>
      </c>
      <c r="E879" s="102">
        <v>5902</v>
      </c>
      <c r="F879" s="102">
        <v>11197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19162</v>
      </c>
      <c r="D880" s="102">
        <v>17893</v>
      </c>
      <c r="E880" s="102">
        <v>5643</v>
      </c>
      <c r="F880" s="102">
        <v>11094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18779</v>
      </c>
      <c r="D881" s="102">
        <v>17548</v>
      </c>
      <c r="E881" s="102">
        <v>5634</v>
      </c>
      <c r="F881" s="102">
        <v>10092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19211</v>
      </c>
      <c r="D882" s="102">
        <v>17983</v>
      </c>
      <c r="E882" s="102">
        <v>5709</v>
      </c>
      <c r="F882" s="102">
        <v>10279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19487</v>
      </c>
      <c r="D883" s="102">
        <v>17944</v>
      </c>
      <c r="E883" s="102">
        <v>6986</v>
      </c>
      <c r="F883" s="102">
        <v>10180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20070</v>
      </c>
      <c r="D884" s="102">
        <v>18993</v>
      </c>
      <c r="E884" s="102">
        <v>7762</v>
      </c>
      <c r="F884" s="102">
        <v>10157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1.41E-2</v>
      </c>
      <c r="D890" s="103">
        <v>5.8999999999999999E-3</v>
      </c>
      <c r="E890" s="103">
        <v>8.0999999999999996E-3</v>
      </c>
      <c r="F890" s="103">
        <v>3.3E-3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1.37E-2</v>
      </c>
      <c r="D891" s="103">
        <v>6.0000000000000001E-3</v>
      </c>
      <c r="E891" s="103">
        <v>7.4999999999999997E-3</v>
      </c>
      <c r="F891" s="103">
        <v>3.3999999999999998E-3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1.32E-2</v>
      </c>
      <c r="D892" s="103">
        <v>5.7999999999999996E-3</v>
      </c>
      <c r="E892" s="103">
        <v>7.1000000000000004E-3</v>
      </c>
      <c r="F892" s="103">
        <v>3.2000000000000002E-3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1.2999999999999999E-2</v>
      </c>
      <c r="D893" s="103">
        <v>5.7999999999999996E-3</v>
      </c>
      <c r="E893" s="103">
        <v>6.8999999999999999E-3</v>
      </c>
      <c r="F893" s="103">
        <v>3.3E-3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1.3100000000000001E-2</v>
      </c>
      <c r="D894" s="103">
        <v>5.8999999999999999E-3</v>
      </c>
      <c r="E894" s="103">
        <v>6.8999999999999999E-3</v>
      </c>
      <c r="F894" s="103">
        <v>3.5000000000000001E-3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1.35E-2</v>
      </c>
      <c r="D895" s="103">
        <v>5.8999999999999999E-3</v>
      </c>
      <c r="E895" s="103">
        <v>7.4999999999999997E-3</v>
      </c>
      <c r="F895" s="103">
        <v>3.8E-3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1.41E-2</v>
      </c>
      <c r="D896" s="103">
        <v>5.7000000000000002E-3</v>
      </c>
      <c r="E896" s="103">
        <v>8.2000000000000007E-3</v>
      </c>
      <c r="F896" s="103">
        <v>3.8999999999999998E-3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1.37E-2</v>
      </c>
      <c r="D897" s="103">
        <v>6.1000000000000004E-3</v>
      </c>
      <c r="E897" s="103">
        <v>8.0000000000000002E-3</v>
      </c>
      <c r="F897" s="103">
        <v>4.0000000000000001E-3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1.34E-2</v>
      </c>
      <c r="D898" s="103">
        <v>5.7999999999999996E-3</v>
      </c>
      <c r="E898" s="103">
        <v>7.7999999999999996E-3</v>
      </c>
      <c r="F898" s="103">
        <v>4.1000000000000003E-3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1.24E-2</v>
      </c>
      <c r="D899" s="103">
        <v>5.7000000000000002E-3</v>
      </c>
      <c r="E899" s="103">
        <v>6.4000000000000003E-3</v>
      </c>
      <c r="F899" s="103">
        <v>4.1999999999999997E-3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1.3299999999999999E-2</v>
      </c>
      <c r="D900" s="103">
        <v>5.7000000000000002E-3</v>
      </c>
      <c r="E900" s="103">
        <v>7.7999999999999996E-3</v>
      </c>
      <c r="F900" s="103">
        <v>4.3E-3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1.35E-2</v>
      </c>
      <c r="D901" s="103">
        <v>5.7000000000000002E-3</v>
      </c>
      <c r="E901" s="103">
        <v>8.8999999999999999E-3</v>
      </c>
      <c r="F901" s="103">
        <v>4.1999999999999997E-3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1.3299999999999999E-2</v>
      </c>
      <c r="D902" s="103">
        <v>5.7000000000000002E-3</v>
      </c>
      <c r="E902" s="103">
        <v>7.7000000000000002E-3</v>
      </c>
      <c r="F902" s="103">
        <v>4.3E-3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1.0800000000000001E-2</v>
      </c>
      <c r="D908" s="103">
        <v>4.7000000000000002E-3</v>
      </c>
      <c r="E908" s="103">
        <v>8.5000000000000006E-3</v>
      </c>
      <c r="F908" s="103">
        <v>3.5000000000000001E-3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1.0800000000000001E-2</v>
      </c>
      <c r="D909" s="103">
        <v>4.7000000000000002E-3</v>
      </c>
      <c r="E909" s="103">
        <v>6.1999999999999998E-3</v>
      </c>
      <c r="F909" s="103">
        <v>3.5000000000000001E-3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9.9000000000000008E-3</v>
      </c>
      <c r="D910" s="103">
        <v>4.7000000000000002E-3</v>
      </c>
      <c r="E910" s="103">
        <v>4.3E-3</v>
      </c>
      <c r="F910" s="103">
        <v>3.5000000000000001E-3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0.01</v>
      </c>
      <c r="D911" s="103">
        <v>4.8999999999999998E-3</v>
      </c>
      <c r="E911" s="103">
        <v>4.7000000000000002E-3</v>
      </c>
      <c r="F911" s="103">
        <v>3.0000000000000001E-3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9.9000000000000008E-3</v>
      </c>
      <c r="D912" s="103">
        <v>4.8999999999999998E-3</v>
      </c>
      <c r="E912" s="103">
        <v>4.4999999999999997E-3</v>
      </c>
      <c r="F912" s="103">
        <v>3.0000000000000001E-3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1.0500000000000001E-2</v>
      </c>
      <c r="D913" s="103">
        <v>5.1000000000000004E-3</v>
      </c>
      <c r="E913" s="103">
        <v>4.8999999999999998E-3</v>
      </c>
      <c r="F913" s="103">
        <v>3.3999999999999998E-3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1.04E-2</v>
      </c>
      <c r="D914" s="103">
        <v>5.3E-3</v>
      </c>
      <c r="E914" s="103">
        <v>4.5999999999999999E-3</v>
      </c>
      <c r="F914" s="103">
        <v>3.5999999999999999E-3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1.0699999999999999E-2</v>
      </c>
      <c r="D915" s="103">
        <v>5.1999999999999998E-3</v>
      </c>
      <c r="E915" s="103">
        <v>5.0000000000000001E-3</v>
      </c>
      <c r="F915" s="103">
        <v>3.8E-3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1.11E-2</v>
      </c>
      <c r="D916" s="103">
        <v>5.7999999999999996E-3</v>
      </c>
      <c r="E916" s="103">
        <v>4.8999999999999998E-3</v>
      </c>
      <c r="F916" s="103">
        <v>4.0000000000000001E-3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1.09E-2</v>
      </c>
      <c r="D917" s="103">
        <v>5.7000000000000002E-3</v>
      </c>
      <c r="E917" s="103">
        <v>5.1000000000000004E-3</v>
      </c>
      <c r="F917" s="103">
        <v>3.3999999999999998E-3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1.1900000000000001E-2</v>
      </c>
      <c r="D918" s="103">
        <v>5.7999999999999996E-3</v>
      </c>
      <c r="E918" s="103">
        <v>5.5999999999999999E-3</v>
      </c>
      <c r="F918" s="103">
        <v>4.1999999999999997E-3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1.18E-2</v>
      </c>
      <c r="D919" s="103">
        <v>5.5999999999999999E-3</v>
      </c>
      <c r="E919" s="103">
        <v>5.5999999999999999E-3</v>
      </c>
      <c r="F919" s="103">
        <v>4.5999999999999999E-3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1.5900000000000001E-2</v>
      </c>
      <c r="D920" s="103">
        <v>8.6999999999999994E-3</v>
      </c>
      <c r="E920" s="103">
        <v>1.12E-2</v>
      </c>
      <c r="F920" s="103">
        <v>4.4999999999999997E-3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7.1999999999999998E-3</v>
      </c>
      <c r="D926" s="103">
        <v>3.5000000000000001E-3</v>
      </c>
      <c r="E926" s="103">
        <v>3.3999999999999998E-3</v>
      </c>
      <c r="F926" s="103">
        <v>3.0999999999999999E-3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7.6E-3</v>
      </c>
      <c r="D927" s="103">
        <v>3.8E-3</v>
      </c>
      <c r="E927" s="103">
        <v>6.1000000000000004E-3</v>
      </c>
      <c r="F927" s="103">
        <v>3.0999999999999999E-3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7.1000000000000004E-3</v>
      </c>
      <c r="D928" s="103">
        <v>3.5999999999999999E-3</v>
      </c>
      <c r="E928" s="103">
        <v>3.0999999999999999E-3</v>
      </c>
      <c r="F928" s="103">
        <v>3.0999999999999999E-3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7.1999999999999998E-3</v>
      </c>
      <c r="D929" s="103">
        <v>3.7000000000000002E-3</v>
      </c>
      <c r="E929" s="103">
        <v>3.3E-3</v>
      </c>
      <c r="F929" s="103">
        <v>3.0999999999999999E-3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6.7999999999999996E-3</v>
      </c>
      <c r="D930" s="103">
        <v>3.5000000000000001E-3</v>
      </c>
      <c r="E930" s="103">
        <v>3.0000000000000001E-3</v>
      </c>
      <c r="F930" s="103">
        <v>2.8999999999999998E-3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6.7999999999999996E-3</v>
      </c>
      <c r="D931" s="103">
        <v>3.5000000000000001E-3</v>
      </c>
      <c r="E931" s="103">
        <v>3.0999999999999999E-3</v>
      </c>
      <c r="F931" s="103">
        <v>2.8999999999999998E-3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7.4999999999999997E-3</v>
      </c>
      <c r="D932" s="103">
        <v>3.7000000000000002E-3</v>
      </c>
      <c r="E932" s="103">
        <v>3.7000000000000002E-3</v>
      </c>
      <c r="F932" s="103">
        <v>3.2000000000000002E-3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7.9000000000000008E-3</v>
      </c>
      <c r="D933" s="103">
        <v>4.0000000000000001E-3</v>
      </c>
      <c r="E933" s="103">
        <v>3.8E-3</v>
      </c>
      <c r="F933" s="103">
        <v>3.7000000000000002E-3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7.7000000000000002E-3</v>
      </c>
      <c r="D934" s="103">
        <v>4.0000000000000001E-3</v>
      </c>
      <c r="E934" s="103">
        <v>3.7000000000000002E-3</v>
      </c>
      <c r="F934" s="103">
        <v>3.3999999999999998E-3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7.7999999999999996E-3</v>
      </c>
      <c r="D935" s="103">
        <v>4.1999999999999997E-3</v>
      </c>
      <c r="E935" s="103">
        <v>3.3E-3</v>
      </c>
      <c r="F935" s="103">
        <v>3.5999999999999999E-3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7.9000000000000008E-3</v>
      </c>
      <c r="D936" s="103">
        <v>4.0000000000000001E-3</v>
      </c>
      <c r="E936" s="103">
        <v>3.5999999999999999E-3</v>
      </c>
      <c r="F936" s="103">
        <v>3.8E-3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7.9000000000000008E-3</v>
      </c>
      <c r="D937" s="103">
        <v>4.1999999999999997E-3</v>
      </c>
      <c r="E937" s="103">
        <v>3.5000000000000001E-3</v>
      </c>
      <c r="F937" s="103">
        <v>3.8E-3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7.9000000000000008E-3</v>
      </c>
      <c r="D938" s="103">
        <v>4.1000000000000003E-3</v>
      </c>
      <c r="E938" s="103">
        <v>3.3999999999999998E-3</v>
      </c>
      <c r="F938" s="103">
        <v>4.1999999999999997E-3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4.3E-3</v>
      </c>
      <c r="D944" s="103">
        <v>2.8E-3</v>
      </c>
      <c r="E944" s="103">
        <v>1.1000000000000001E-3</v>
      </c>
      <c r="F944" s="103">
        <v>2.2000000000000001E-3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4.4000000000000003E-3</v>
      </c>
      <c r="D945" s="103">
        <v>2.8999999999999998E-3</v>
      </c>
      <c r="E945" s="103">
        <v>1.1000000000000001E-3</v>
      </c>
      <c r="F945" s="103">
        <v>2.3E-3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5.0000000000000001E-3</v>
      </c>
      <c r="D946" s="103">
        <v>3.0999999999999999E-3</v>
      </c>
      <c r="E946" s="103">
        <v>5.1000000000000004E-3</v>
      </c>
      <c r="F946" s="103">
        <v>2.0999999999999999E-3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4.5999999999999999E-3</v>
      </c>
      <c r="D947" s="103">
        <v>2.8999999999999998E-3</v>
      </c>
      <c r="E947" s="103">
        <v>1.1999999999999999E-3</v>
      </c>
      <c r="F947" s="103">
        <v>2.3999999999999998E-3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4.4000000000000003E-3</v>
      </c>
      <c r="D948" s="103">
        <v>2.8E-3</v>
      </c>
      <c r="E948" s="103">
        <v>1E-3</v>
      </c>
      <c r="F948" s="103">
        <v>2.5000000000000001E-3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4.3E-3</v>
      </c>
      <c r="D949" s="103">
        <v>2.8E-3</v>
      </c>
      <c r="E949" s="103">
        <v>1E-3</v>
      </c>
      <c r="F949" s="103">
        <v>2.3999999999999998E-3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4.0000000000000001E-3</v>
      </c>
      <c r="D950" s="103">
        <v>2.7000000000000001E-3</v>
      </c>
      <c r="E950" s="103">
        <v>8.0000000000000004E-4</v>
      </c>
      <c r="F950" s="103">
        <v>2.3E-3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4.4999999999999997E-3</v>
      </c>
      <c r="D951" s="103">
        <v>3.0999999999999999E-3</v>
      </c>
      <c r="E951" s="103">
        <v>8.9999999999999998E-4</v>
      </c>
      <c r="F951" s="103">
        <v>2.5999999999999999E-3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5.0000000000000001E-3</v>
      </c>
      <c r="D952" s="103">
        <v>3.5000000000000001E-3</v>
      </c>
      <c r="E952" s="103">
        <v>8.9999999999999998E-4</v>
      </c>
      <c r="F952" s="103">
        <v>3.0000000000000001E-3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4.7999999999999996E-3</v>
      </c>
      <c r="D953" s="103">
        <v>3.3E-3</v>
      </c>
      <c r="E953" s="103">
        <v>1E-3</v>
      </c>
      <c r="F953" s="103">
        <v>2.8E-3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5.3E-3</v>
      </c>
      <c r="D954" s="103">
        <v>4.0000000000000001E-3</v>
      </c>
      <c r="E954" s="103">
        <v>1E-3</v>
      </c>
      <c r="F954" s="103">
        <v>3.0000000000000001E-3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4.8999999999999998E-3</v>
      </c>
      <c r="D955" s="103">
        <v>3.3999999999999998E-3</v>
      </c>
      <c r="E955" s="103">
        <v>8.9999999999999998E-4</v>
      </c>
      <c r="F955" s="103">
        <v>3.2000000000000002E-3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5.0000000000000001E-3</v>
      </c>
      <c r="D956" s="103">
        <v>3.5000000000000001E-3</v>
      </c>
      <c r="E956" s="103">
        <v>8.0000000000000004E-4</v>
      </c>
      <c r="F956" s="103">
        <v>3.2000000000000002E-3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0.36320000000000002</v>
      </c>
      <c r="D962" s="103">
        <v>0.18820000000000001</v>
      </c>
      <c r="E962" s="103">
        <v>0.11899999999999999</v>
      </c>
      <c r="F962" s="103">
        <v>0.159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0.36559999999999998</v>
      </c>
      <c r="D963" s="103">
        <v>0.18179999999999999</v>
      </c>
      <c r="E963" s="103">
        <v>0.12529999999999999</v>
      </c>
      <c r="F963" s="103">
        <v>0.158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0.34820000000000001</v>
      </c>
      <c r="D964" s="103">
        <v>0.1782</v>
      </c>
      <c r="E964" s="103">
        <v>0.1104</v>
      </c>
      <c r="F964" s="103">
        <v>0.15279999999999999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0.35189999999999999</v>
      </c>
      <c r="D965" s="103">
        <v>0.17549999999999999</v>
      </c>
      <c r="E965" s="103">
        <v>0.12280000000000001</v>
      </c>
      <c r="F965" s="103">
        <v>0.14979999999999999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0.34339999999999998</v>
      </c>
      <c r="D966" s="103">
        <v>0.1759</v>
      </c>
      <c r="E966" s="103">
        <v>0.113</v>
      </c>
      <c r="F966" s="103">
        <v>0.14929999999999999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0.3488</v>
      </c>
      <c r="D967" s="103">
        <v>0.17599999999999999</v>
      </c>
      <c r="E967" s="103">
        <v>0.12039999999999999</v>
      </c>
      <c r="F967" s="103">
        <v>0.14929999999999999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0.34</v>
      </c>
      <c r="D968" s="103">
        <v>0.1726</v>
      </c>
      <c r="E968" s="103">
        <v>0.1171</v>
      </c>
      <c r="F968" s="103">
        <v>0.14480000000000001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0.34420000000000001</v>
      </c>
      <c r="D969" s="103">
        <v>0.17380000000000001</v>
      </c>
      <c r="E969" s="103">
        <v>0.1226</v>
      </c>
      <c r="F969" s="103">
        <v>0.14530000000000001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0.33589999999999998</v>
      </c>
      <c r="D970" s="103">
        <v>0.1741</v>
      </c>
      <c r="E970" s="103">
        <v>0.11219999999999999</v>
      </c>
      <c r="F970" s="103">
        <v>0.14299999999999999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0.32940000000000003</v>
      </c>
      <c r="D971" s="103">
        <v>0.1754</v>
      </c>
      <c r="E971" s="103">
        <v>0.1021</v>
      </c>
      <c r="F971" s="103">
        <v>0.14199999999999999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0.33329999999999999</v>
      </c>
      <c r="D972" s="103">
        <v>0.1757</v>
      </c>
      <c r="E972" s="103">
        <v>0.10879999999999999</v>
      </c>
      <c r="F972" s="103">
        <v>0.1404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0.33600000000000002</v>
      </c>
      <c r="D973" s="103">
        <v>0.1774</v>
      </c>
      <c r="E973" s="103">
        <v>0.11169999999999999</v>
      </c>
      <c r="F973" s="103">
        <v>0.13869999999999999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0.33289999999999997</v>
      </c>
      <c r="D974" s="103">
        <v>0.17979999999999999</v>
      </c>
      <c r="E974" s="103">
        <v>0.1045</v>
      </c>
      <c r="F974" s="103">
        <v>0.14080000000000001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0.60040000000000004</v>
      </c>
      <c r="D980" s="103">
        <f t="shared" si="34"/>
        <v>0.79489999999999994</v>
      </c>
      <c r="E980" s="103">
        <f t="shared" si="34"/>
        <v>0.85990000000000011</v>
      </c>
      <c r="F980" s="103">
        <f t="shared" si="34"/>
        <v>0.82890000000000008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0.59789999999999988</v>
      </c>
      <c r="D981" s="103">
        <f t="shared" si="34"/>
        <v>0.80079999999999996</v>
      </c>
      <c r="E981" s="103">
        <f t="shared" si="34"/>
        <v>0.85380000000000011</v>
      </c>
      <c r="F981" s="103">
        <f t="shared" si="34"/>
        <v>0.8297000000000001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0.61660000000000004</v>
      </c>
      <c r="D982" s="103">
        <f t="shared" si="34"/>
        <v>0.80459999999999987</v>
      </c>
      <c r="E982" s="103">
        <f t="shared" si="34"/>
        <v>0.87000000000000011</v>
      </c>
      <c r="F982" s="103">
        <f t="shared" si="34"/>
        <v>0.83530000000000015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0.61329999999999996</v>
      </c>
      <c r="D983" s="103">
        <f t="shared" si="34"/>
        <v>0.80719999999999992</v>
      </c>
      <c r="E983" s="103">
        <f t="shared" si="34"/>
        <v>0.86109999999999998</v>
      </c>
      <c r="F983" s="103">
        <f t="shared" si="34"/>
        <v>0.83840000000000003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0.62240000000000006</v>
      </c>
      <c r="D984" s="103">
        <f t="shared" si="34"/>
        <v>0.80699999999999994</v>
      </c>
      <c r="E984" s="103">
        <f t="shared" si="34"/>
        <v>0.87160000000000004</v>
      </c>
      <c r="F984" s="103">
        <f t="shared" si="34"/>
        <v>0.8388000000000001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0.61610000000000009</v>
      </c>
      <c r="D985" s="103">
        <f t="shared" si="34"/>
        <v>0.80669999999999997</v>
      </c>
      <c r="E985" s="103">
        <f t="shared" si="34"/>
        <v>0.86310000000000009</v>
      </c>
      <c r="F985" s="103">
        <f t="shared" si="34"/>
        <v>0.83820000000000006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0.62400000000000011</v>
      </c>
      <c r="D986" s="103">
        <f t="shared" si="34"/>
        <v>0.80999999999999994</v>
      </c>
      <c r="E986" s="103">
        <f t="shared" si="34"/>
        <v>0.86559999999999993</v>
      </c>
      <c r="F986" s="103">
        <f t="shared" si="34"/>
        <v>0.84219999999999995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0.61899999999999999</v>
      </c>
      <c r="D987" s="103">
        <f t="shared" si="34"/>
        <v>0.80780000000000007</v>
      </c>
      <c r="E987" s="103">
        <f t="shared" si="34"/>
        <v>0.85969999999999991</v>
      </c>
      <c r="F987" s="103">
        <f t="shared" si="34"/>
        <v>0.8405999999999999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0.62690000000000001</v>
      </c>
      <c r="D988" s="103">
        <f t="shared" si="34"/>
        <v>0.80679999999999996</v>
      </c>
      <c r="E988" s="103">
        <f t="shared" si="34"/>
        <v>0.87049999999999994</v>
      </c>
      <c r="F988" s="103">
        <f t="shared" si="34"/>
        <v>0.84250000000000003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0.63469999999999993</v>
      </c>
      <c r="D989" s="103">
        <f t="shared" si="34"/>
        <v>0.80569999999999997</v>
      </c>
      <c r="E989" s="103">
        <f t="shared" si="34"/>
        <v>0.88210000000000011</v>
      </c>
      <c r="F989" s="103">
        <f t="shared" si="34"/>
        <v>0.84399999999999997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0.62830000000000008</v>
      </c>
      <c r="D990" s="103">
        <f t="shared" si="34"/>
        <v>0.80479999999999996</v>
      </c>
      <c r="E990" s="103">
        <f t="shared" si="34"/>
        <v>0.87319999999999987</v>
      </c>
      <c r="F990" s="103">
        <f t="shared" si="34"/>
        <v>0.84430000000000005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0.6258999999999999</v>
      </c>
      <c r="D991" s="103">
        <f t="shared" si="34"/>
        <v>0.80369999999999997</v>
      </c>
      <c r="E991" s="103">
        <f t="shared" si="34"/>
        <v>0.86939999999999995</v>
      </c>
      <c r="F991" s="103">
        <f t="shared" si="34"/>
        <v>0.84549999999999992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0.625</v>
      </c>
      <c r="D992" s="103">
        <f t="shared" si="34"/>
        <v>0.79820000000000002</v>
      </c>
      <c r="E992" s="103">
        <f t="shared" si="34"/>
        <v>0.87239999999999995</v>
      </c>
      <c r="F992" s="103">
        <f t="shared" si="34"/>
        <v>0.84300000000000008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2022-12-22T20:19:58Z</dcterms:modified>
</cp:coreProperties>
</file>