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H32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100" i="1"/>
  <c r="I104" i="1"/>
  <c r="I108" i="1"/>
  <c r="C113" i="1"/>
  <c r="C117" i="1"/>
  <c r="I97" i="1"/>
  <c r="I105" i="1"/>
  <c r="I109" i="1"/>
  <c r="I98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02" i="1"/>
  <c r="C112" i="1"/>
  <c r="C118" i="1"/>
  <c r="C114" i="1"/>
  <c r="B778" i="1"/>
  <c r="D439" i="1"/>
  <c r="D436" i="1"/>
  <c r="B773" i="1"/>
  <c r="D432" i="1"/>
  <c r="I147" i="1"/>
  <c r="I144" i="1"/>
  <c r="C777" i="1"/>
  <c r="I143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D405" i="1"/>
  <c r="I403" i="1" l="1"/>
  <c r="G403" i="1"/>
  <c r="E403" i="1"/>
  <c r="C403" i="1"/>
  <c r="H259" i="1"/>
  <c r="I138" i="1"/>
  <c r="I136" i="1"/>
  <c r="H19" i="1"/>
  <c r="H16" i="1"/>
  <c r="H22" i="1"/>
  <c r="H20" i="1"/>
  <c r="H21" i="1"/>
  <c r="H18" i="1"/>
  <c r="H17" i="1"/>
  <c r="H34" i="1"/>
  <c r="C775" i="1"/>
  <c r="D441" i="1"/>
  <c r="D430" i="1"/>
  <c r="B772" i="1"/>
  <c r="D429" i="1"/>
  <c r="H31" i="1"/>
  <c r="D433" i="1"/>
  <c r="I142" i="1"/>
  <c r="I103" i="1"/>
  <c r="C100" i="1"/>
  <c r="I99" i="1"/>
  <c r="I135" i="1" l="1"/>
</calcChain>
</file>

<file path=xl/sharedStrings.xml><?xml version="1.0" encoding="utf-8"?>
<sst xmlns="http://schemas.openxmlformats.org/spreadsheetml/2006/main" count="692" uniqueCount="531">
  <si>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</si>
  <si>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</si>
  <si>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</si>
  <si>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</si>
  <si>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</si>
  <si>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</si>
  <si>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</si>
  <si>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</si>
  <si>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</si>
  <si>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</si>
  <si>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</si>
  <si>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</si>
  <si>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</si>
  <si>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</si>
  <si>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</si>
  <si>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</si>
  <si>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</si>
  <si>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</si>
  <si>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</si>
  <si>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</si>
  <si>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</si>
  <si>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</si>
  <si>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</si>
  <si>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</si>
  <si>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</si>
  <si>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</si>
  <si>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</si>
  <si>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</si>
  <si>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</si>
  <si>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</si>
  <si>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</si>
  <si>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</si>
  <si>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</si>
  <si>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</si>
  <si>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</si>
  <si>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</si>
  <si>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</si>
  <si>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</si>
  <si>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</si>
  <si>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</si>
  <si>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</si>
  <si>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</si>
  <si>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</si>
  <si>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</si>
  <si>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</si>
  <si>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</si>
  <si>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</si>
  <si>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</si>
  <si>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</si>
  <si>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</si>
  <si>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</si>
  <si>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</si>
  <si>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</si>
  <si>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</si>
  <si>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</si>
  <si>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</si>
  <si>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</si>
  <si>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</si>
  <si>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</si>
  <si>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</si>
  <si>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</si>
  <si>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</si>
  <si>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</si>
  <si>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</si>
  <si>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</si>
  <si>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</si>
  <si>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</si>
  <si>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</si>
  <si>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</si>
  <si>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</si>
  <si>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</si>
  <si>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</si>
  <si>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</si>
  <si>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</si>
  <si>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</si>
  <si>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</si>
  <si>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</si>
  <si>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</si>
  <si>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</si>
  <si>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</si>
  <si>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</si>
  <si>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</si>
  <si>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</si>
  <si>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</si>
  <si>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</si>
  <si>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</si>
  <si>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</si>
  <si>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</si>
  <si>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</si>
  <si>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</si>
  <si>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</si>
  <si>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</si>
  <si>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</si>
  <si>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</si>
  <si>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</si>
  <si>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</si>
  <si>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</si>
  <si>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</si>
  <si>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</si>
  <si>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</si>
  <si>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</si>
  <si>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</si>
  <si>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</si>
  <si>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</si>
  <si>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</si>
  <si>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</si>
  <si>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</si>
  <si>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</si>
  <si>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</si>
  <si>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</si>
  <si>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</si>
  <si>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</si>
  <si>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</si>
  <si>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</si>
  <si>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</si>
  <si>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</si>
  <si>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</si>
  <si>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</si>
  <si>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</si>
  <si>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</si>
  <si>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</si>
  <si>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</si>
  <si>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</si>
  <si>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</si>
  <si>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</si>
  <si>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</si>
  <si>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</si>
  <si>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</si>
  <si>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</si>
  <si>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</si>
  <si>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</si>
  <si>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</si>
  <si>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</si>
  <si>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</si>
  <si>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</si>
  <si>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</si>
  <si>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</si>
  <si>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</si>
  <si>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</si>
  <si>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</si>
  <si>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</si>
  <si>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</si>
  <si>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</si>
  <si>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</si>
  <si>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</si>
  <si>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</si>
  <si>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</si>
  <si>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</si>
  <si>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</si>
  <si>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</si>
  <si>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</si>
  <si>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</si>
  <si>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</si>
  <si>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</si>
  <si>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</si>
  <si>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</si>
  <si>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</si>
  <si>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</si>
  <si>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</si>
  <si>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</si>
  <si>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</si>
  <si>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</si>
  <si>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</si>
  <si>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</si>
  <si>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</si>
  <si>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</si>
  <si>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</si>
  <si>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</si>
  <si>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</si>
  <si>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</si>
  <si>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</si>
  <si>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</si>
  <si>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</si>
  <si>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</si>
  <si>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</si>
  <si>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</si>
  <si>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</si>
  <si>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</si>
  <si>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</si>
  <si>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</si>
  <si>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</si>
  <si>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</si>
  <si>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</si>
  <si>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</si>
  <si>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</si>
  <si>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</si>
  <si>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</si>
  <si>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</si>
  <si>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</si>
  <si>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</si>
  <si>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</si>
  <si>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</si>
  <si>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</si>
  <si>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</si>
  <si>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</si>
  <si>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</si>
  <si>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</si>
  <si>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</si>
  <si>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</si>
  <si>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</si>
  <si>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</si>
  <si>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</si>
  <si>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</si>
  <si>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</si>
  <si>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</si>
  <si>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</si>
  <si>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</si>
  <si>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</si>
  <si>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</si>
  <si>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</si>
  <si>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</si>
  <si>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</si>
  <si>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</si>
  <si>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</si>
  <si>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</si>
  <si>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</si>
  <si>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</si>
  <si>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</si>
  <si>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</si>
  <si>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</si>
  <si>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</si>
  <si>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</si>
  <si>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</si>
  <si>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</si>
  <si>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</si>
  <si>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</si>
  <si>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</si>
  <si>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</si>
  <si>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</si>
  <si>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</si>
  <si>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</si>
  <si>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</si>
  <si>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</si>
  <si>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</si>
  <si>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</si>
  <si>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</si>
  <si>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</si>
  <si>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</si>
  <si>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</si>
  <si>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</si>
  <si>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</si>
  <si>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</si>
  <si>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</si>
  <si>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</si>
  <si>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</si>
  <si>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</si>
  <si>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</si>
  <si>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</si>
  <si>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</si>
  <si>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</si>
  <si>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</si>
  <si>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</si>
  <si>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</si>
  <si>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</si>
  <si>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</si>
  <si>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</si>
  <si>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</si>
  <si>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</si>
  <si>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</si>
  <si>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</si>
  <si>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</si>
  <si>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</si>
  <si>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</si>
  <si>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</si>
  <si>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</si>
  <si>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</si>
  <si>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</si>
  <si>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</si>
  <si>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</si>
  <si>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</si>
  <si>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</si>
  <si>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</si>
  <si>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</si>
  <si>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</si>
  <si>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</si>
  <si>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</si>
  <si>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</si>
  <si>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</si>
  <si>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</si>
  <si>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</si>
  <si>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</si>
  <si>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</si>
  <si>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</si>
  <si>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</si>
  <si>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</si>
  <si>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</si>
  <si>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</si>
  <si>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</si>
  <si>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</si>
  <si>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</si>
  <si>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</si>
  <si>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</si>
  <si>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</si>
  <si>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</si>
  <si>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</si>
  <si>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</si>
  <si>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</si>
  <si>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</si>
  <si>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</si>
  <si>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</si>
  <si>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</si>
  <si>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</si>
  <si>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</si>
  <si>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</si>
  <si>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</si>
  <si>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</si>
  <si>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</si>
  <si>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</si>
  <si>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</si>
  <si>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</si>
  <si>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</si>
  <si>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</si>
  <si>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</si>
  <si>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</si>
  <si>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</si>
  <si>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</si>
  <si>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</si>
  <si>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</si>
  <si>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</si>
  <si>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</si>
  <si>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</si>
  <si>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</si>
  <si>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</si>
  <si>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</si>
  <si>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</si>
  <si>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</si>
  <si>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</si>
  <si>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</si>
  <si>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</si>
  <si>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</si>
  <si>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</si>
  <si>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</si>
  <si>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</si>
  <si>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</si>
  <si>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</si>
  <si>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</si>
  <si>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</si>
  <si>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</si>
  <si>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</si>
  <si>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</si>
  <si>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</si>
  <si>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</si>
  <si>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</si>
  <si>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</si>
  <si>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</si>
  <si>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</si>
  <si>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</si>
  <si>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</si>
  <si>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</si>
  <si>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</si>
  <si>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</si>
  <si>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</si>
  <si>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</si>
  <si>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</si>
  <si>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</si>
  <si>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</si>
  <si>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</si>
  <si>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</si>
  <si>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</si>
  <si>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</si>
  <si>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</si>
  <si>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</si>
  <si>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</si>
  <si>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</si>
  <si>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</si>
  <si>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</si>
  <si>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</si>
  <si>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</si>
  <si>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</si>
  <si>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</si>
  <si>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</si>
  <si>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</si>
  <si>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</si>
  <si>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</si>
  <si>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</si>
  <si>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</si>
  <si>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</si>
  <si>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</si>
  <si>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</si>
  <si>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</si>
  <si>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</si>
  <si>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</si>
  <si>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</si>
  <si>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</si>
  <si>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</si>
  <si>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</si>
  <si>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</si>
  <si>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</si>
  <si>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</si>
  <si>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</si>
  <si>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</si>
  <si>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</si>
  <si>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</si>
  <si>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</si>
  <si>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</si>
  <si>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</si>
  <si>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</si>
  <si>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</si>
  <si>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</si>
  <si>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</si>
  <si>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</si>
  <si>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</si>
  <si>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</si>
  <si>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</si>
  <si>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</si>
  <si>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</si>
  <si>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</si>
  <si>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</si>
  <si>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</si>
  <si>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</si>
  <si>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</si>
  <si>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</si>
  <si>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</si>
  <si>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</si>
  <si>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</si>
  <si>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</si>
  <si>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</si>
  <si>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</si>
  <si>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</si>
  <si>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</si>
  <si>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</si>
  <si>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</si>
  <si>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</si>
  <si>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</si>
  <si>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</si>
  <si>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</si>
  <si>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</si>
  <si>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</si>
  <si>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</si>
  <si>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</si>
  <si>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</si>
  <si>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</si>
  <si>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</si>
  <si>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</si>
  <si>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</si>
  <si>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</si>
  <si>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</si>
  <si>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</si>
  <si>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</si>
  <si>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</si>
  <si>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</si>
  <si>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</si>
  <si>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</si>
  <si>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</si>
  <si>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</si>
  <si>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</si>
  <si>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</si>
  <si>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</si>
  <si>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</si>
  <si>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</si>
  <si>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</si>
  <si>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</si>
  <si>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</si>
  <si>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</si>
  <si>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</si>
  <si>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</si>
  <si>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</si>
  <si>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</si>
  <si>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</si>
  <si>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</si>
  <si>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</si>
  <si>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</si>
  <si>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</si>
  <si>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</si>
  <si>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</si>
  <si>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</si>
  <si>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</si>
  <si>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</si>
  <si>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</si>
  <si>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</si>
  <si>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</si>
  <si>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</si>
  <si>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</si>
  <si>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</si>
  <si>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</si>
  <si>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</si>
  <si>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</si>
  <si>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</si>
  <si>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</si>
  <si>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</si>
  <si>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</si>
  <si>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</si>
  <si>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</si>
  <si>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</si>
  <si>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</si>
  <si>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</si>
  <si>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</si>
  <si>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</si>
  <si>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</si>
  <si>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</si>
  <si>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</si>
  <si>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</si>
  <si>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</si>
  <si>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</si>
  <si>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</si>
  <si>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</si>
  <si>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</si>
  <si>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</si>
  <si>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</si>
  <si>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01:06 PM</t>
  </si>
  <si>
    <t>Entidad: México (Mex)</t>
  </si>
  <si>
    <t>Gobernador:</t>
  </si>
  <si>
    <t>Lic. Alfredo del Mazo Maza</t>
  </si>
  <si>
    <t>16/09/2017 al 15/09/2023</t>
  </si>
  <si>
    <t>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</si>
  <si>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</si>
  <si>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</si>
  <si>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</si>
  <si>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</si>
  <si>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</si>
  <si>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</si>
  <si>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</si>
  <si>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</si>
  <si>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</si>
  <si>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</si>
  <si>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</si>
  <si>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</si>
  <si>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</si>
  <si>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</si>
  <si>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1,000 y más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</si>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</sst>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-4.4950679626350409E-2</c:v>
                </c:pt>
                <c:pt idx="1">
                  <c:v>-6.977995980558109E-2</c:v>
                </c:pt>
                <c:pt idx="2">
                  <c:v>-2.4800831804454981E-2</c:v>
                </c:pt>
                <c:pt idx="3">
                  <c:v>-5.9256840917397982E-2</c:v>
                </c:pt>
                <c:pt idx="4">
                  <c:v>-0.10076349286898015</c:v>
                </c:pt>
                <c:pt idx="5">
                  <c:v>-8.0336436039655026E-2</c:v>
                </c:pt>
                <c:pt idx="6">
                  <c:v>-6.9231337925291375E-2</c:v>
                </c:pt>
                <c:pt idx="7">
                  <c:v>-6.5366617340378588E-2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4.4814352175502226E-2</c:v>
                </c:pt>
                <c:pt idx="1">
                  <c:v>7.8426018256641014E-2</c:v>
                </c:pt>
                <c:pt idx="2">
                  <c:v>2.6226326043215505E-2</c:v>
                </c:pt>
                <c:pt idx="3">
                  <c:v>5.9394232964391627E-2</c:v>
                </c:pt>
                <c:pt idx="4">
                  <c:v>9.2125359744780824E-2</c:v>
                </c:pt>
                <c:pt idx="5">
                  <c:v>7.406217951220205E-2</c:v>
                </c:pt>
                <c:pt idx="6">
                  <c:v>5.9545997059348869E-2</c:v>
                </c:pt>
                <c:pt idx="7">
                  <c:v>5.0919337915828297E-2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70788864"/>
        <c:axId val="521442368"/>
      </c:barChart>
      <c:catAx>
        <c:axId val="570788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1442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144236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788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1.03E-2</c:v>
                </c:pt>
                <c:pt idx="1">
                  <c:v>1.0200000000000001E-2</c:v>
                </c:pt>
                <c:pt idx="2">
                  <c:v>9.4000000000000004E-3</c:v>
                </c:pt>
                <c:pt idx="3">
                  <c:v>1.04E-2</c:v>
                </c:pt>
                <c:pt idx="4">
                  <c:v>9.4999999999999998E-3</c:v>
                </c:pt>
                <c:pt idx="5">
                  <c:v>1.01E-2</c:v>
                </c:pt>
                <c:pt idx="6">
                  <c:v>0.01</c:v>
                </c:pt>
                <c:pt idx="7">
                  <c:v>1.03E-2</c:v>
                </c:pt>
                <c:pt idx="8">
                  <c:v>1.0500000000000001E-2</c:v>
                </c:pt>
                <c:pt idx="9">
                  <c:v>1.06E-2</c:v>
                </c:pt>
                <c:pt idx="10">
                  <c:v>1.14E-2</c:v>
                </c:pt>
                <c:pt idx="11">
                  <c:v>1.1599999999999999E-2</c:v>
                </c:pt>
                <c:pt idx="12">
                  <c:v>1.38E-2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4.8999999999999998E-3</c:v>
                </c:pt>
                <c:pt idx="1">
                  <c:v>4.7999999999999996E-3</c:v>
                </c:pt>
                <c:pt idx="2">
                  <c:v>4.7999999999999996E-3</c:v>
                </c:pt>
                <c:pt idx="3">
                  <c:v>4.7999999999999996E-3</c:v>
                </c:pt>
                <c:pt idx="4">
                  <c:v>4.8999999999999998E-3</c:v>
                </c:pt>
                <c:pt idx="5">
                  <c:v>5.0000000000000001E-3</c:v>
                </c:pt>
                <c:pt idx="6">
                  <c:v>5.1000000000000004E-3</c:v>
                </c:pt>
                <c:pt idx="7">
                  <c:v>5.1000000000000004E-3</c:v>
                </c:pt>
                <c:pt idx="8">
                  <c:v>5.4000000000000003E-3</c:v>
                </c:pt>
                <c:pt idx="9">
                  <c:v>5.4000000000000003E-3</c:v>
                </c:pt>
                <c:pt idx="10">
                  <c:v>5.4999999999999997E-3</c:v>
                </c:pt>
                <c:pt idx="11">
                  <c:v>5.4999999999999997E-3</c:v>
                </c:pt>
                <c:pt idx="12">
                  <c:v>7.1999999999999998E-3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7.1000000000000004E-3</c:v>
                </c:pt>
                <c:pt idx="1">
                  <c:v>5.7000000000000002E-3</c:v>
                </c:pt>
                <c:pt idx="2">
                  <c:v>4.4000000000000003E-3</c:v>
                </c:pt>
                <c:pt idx="3">
                  <c:v>6.1000000000000004E-3</c:v>
                </c:pt>
                <c:pt idx="4">
                  <c:v>4.5999999999999999E-3</c:v>
                </c:pt>
                <c:pt idx="5">
                  <c:v>5.0000000000000001E-3</c:v>
                </c:pt>
                <c:pt idx="6">
                  <c:v>4.7000000000000002E-3</c:v>
                </c:pt>
                <c:pt idx="7">
                  <c:v>5.1000000000000004E-3</c:v>
                </c:pt>
                <c:pt idx="8">
                  <c:v>5.0000000000000001E-3</c:v>
                </c:pt>
                <c:pt idx="9">
                  <c:v>5.3E-3</c:v>
                </c:pt>
                <c:pt idx="10">
                  <c:v>5.7000000000000002E-3</c:v>
                </c:pt>
                <c:pt idx="11">
                  <c:v>5.7999999999999996E-3</c:v>
                </c:pt>
                <c:pt idx="12">
                  <c:v>8.6999999999999994E-3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2.5999999999999999E-3</c:v>
                </c:pt>
                <c:pt idx="2">
                  <c:v>2.5000000000000001E-3</c:v>
                </c:pt>
                <c:pt idx="3">
                  <c:v>2.2000000000000001E-3</c:v>
                </c:pt>
                <c:pt idx="4">
                  <c:v>2.2000000000000001E-3</c:v>
                </c:pt>
                <c:pt idx="5">
                  <c:v>2.5999999999999999E-3</c:v>
                </c:pt>
                <c:pt idx="6">
                  <c:v>2.8E-3</c:v>
                </c:pt>
                <c:pt idx="7">
                  <c:v>2.8999999999999998E-3</c:v>
                </c:pt>
                <c:pt idx="8">
                  <c:v>3.0000000000000001E-3</c:v>
                </c:pt>
                <c:pt idx="9">
                  <c:v>2.7000000000000001E-3</c:v>
                </c:pt>
                <c:pt idx="10">
                  <c:v>3.2000000000000002E-3</c:v>
                </c:pt>
                <c:pt idx="11">
                  <c:v>3.3999999999999998E-3</c:v>
                </c:pt>
                <c:pt idx="12">
                  <c:v>3.3E-3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48224"/>
        <c:axId val="522526016"/>
      </c:lineChart>
      <c:catAx>
        <c:axId val="51454822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2526016"/>
        <c:crosses val="autoZero"/>
        <c:auto val="1"/>
        <c:lblAlgn val="ctr"/>
        <c:lblOffset val="100"/>
        <c:noMultiLvlLbl val="0"/>
      </c:catAx>
      <c:valAx>
        <c:axId val="522526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45482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9.7000000000000003E-3</c:v>
                </c:pt>
                <c:pt idx="1">
                  <c:v>9.7999999999999997E-3</c:v>
                </c:pt>
                <c:pt idx="2">
                  <c:v>8.8999999999999999E-3</c:v>
                </c:pt>
                <c:pt idx="3">
                  <c:v>9.2999999999999992E-3</c:v>
                </c:pt>
                <c:pt idx="4">
                  <c:v>9.5999999999999992E-3</c:v>
                </c:pt>
                <c:pt idx="5">
                  <c:v>8.5000000000000006E-3</c:v>
                </c:pt>
                <c:pt idx="6">
                  <c:v>9.1999999999999998E-3</c:v>
                </c:pt>
                <c:pt idx="7">
                  <c:v>9.4000000000000004E-3</c:v>
                </c:pt>
                <c:pt idx="8">
                  <c:v>9.4000000000000004E-3</c:v>
                </c:pt>
                <c:pt idx="9">
                  <c:v>9.2999999999999992E-3</c:v>
                </c:pt>
                <c:pt idx="10">
                  <c:v>9.2999999999999992E-3</c:v>
                </c:pt>
                <c:pt idx="11">
                  <c:v>9.1000000000000004E-3</c:v>
                </c:pt>
                <c:pt idx="12">
                  <c:v>9.1000000000000004E-3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4.4000000000000003E-3</c:v>
                </c:pt>
                <c:pt idx="1">
                  <c:v>4.7000000000000002E-3</c:v>
                </c:pt>
                <c:pt idx="2">
                  <c:v>4.4999999999999997E-3</c:v>
                </c:pt>
                <c:pt idx="3">
                  <c:v>4.4999999999999997E-3</c:v>
                </c:pt>
                <c:pt idx="4">
                  <c:v>4.1000000000000003E-3</c:v>
                </c:pt>
                <c:pt idx="5">
                  <c:v>4.1999999999999997E-3</c:v>
                </c:pt>
                <c:pt idx="6">
                  <c:v>4.3E-3</c:v>
                </c:pt>
                <c:pt idx="7">
                  <c:v>4.4999999999999997E-3</c:v>
                </c:pt>
                <c:pt idx="8">
                  <c:v>4.4999999999999997E-3</c:v>
                </c:pt>
                <c:pt idx="9">
                  <c:v>4.4999999999999997E-3</c:v>
                </c:pt>
                <c:pt idx="10">
                  <c:v>4.4999999999999997E-3</c:v>
                </c:pt>
                <c:pt idx="11">
                  <c:v>4.4999999999999997E-3</c:v>
                </c:pt>
                <c:pt idx="12">
                  <c:v>4.4000000000000003E-3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5.7000000000000002E-3</c:v>
                </c:pt>
                <c:pt idx="1">
                  <c:v>7.0000000000000001E-3</c:v>
                </c:pt>
                <c:pt idx="2">
                  <c:v>4.7999999999999996E-3</c:v>
                </c:pt>
                <c:pt idx="3">
                  <c:v>5.1999999999999998E-3</c:v>
                </c:pt>
                <c:pt idx="4">
                  <c:v>6.1999999999999998E-3</c:v>
                </c:pt>
                <c:pt idx="5">
                  <c:v>4.7999999999999996E-3</c:v>
                </c:pt>
                <c:pt idx="6">
                  <c:v>5.3E-3</c:v>
                </c:pt>
                <c:pt idx="7">
                  <c:v>5.4000000000000003E-3</c:v>
                </c:pt>
                <c:pt idx="8">
                  <c:v>5.3E-3</c:v>
                </c:pt>
                <c:pt idx="9">
                  <c:v>5.0000000000000001E-3</c:v>
                </c:pt>
                <c:pt idx="10">
                  <c:v>5.1000000000000004E-3</c:v>
                </c:pt>
                <c:pt idx="11">
                  <c:v>4.7999999999999996E-3</c:v>
                </c:pt>
                <c:pt idx="12">
                  <c:v>4.7999999999999996E-3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2.3999999999999998E-3</c:v>
                </c:pt>
                <c:pt idx="2">
                  <c:v>2.3999999999999998E-3</c:v>
                </c:pt>
                <c:pt idx="3">
                  <c:v>2.3999999999999998E-3</c:v>
                </c:pt>
                <c:pt idx="4">
                  <c:v>2.2000000000000001E-3</c:v>
                </c:pt>
                <c:pt idx="5">
                  <c:v>2.3E-3</c:v>
                </c:pt>
                <c:pt idx="6">
                  <c:v>2.5000000000000001E-3</c:v>
                </c:pt>
                <c:pt idx="7">
                  <c:v>2.8E-3</c:v>
                </c:pt>
                <c:pt idx="8">
                  <c:v>2.5999999999999999E-3</c:v>
                </c:pt>
                <c:pt idx="9">
                  <c:v>2.8E-3</c:v>
                </c:pt>
                <c:pt idx="10">
                  <c:v>2.8999999999999998E-3</c:v>
                </c:pt>
                <c:pt idx="11">
                  <c:v>2.8999999999999998E-3</c:v>
                </c:pt>
                <c:pt idx="12">
                  <c:v>3.0999999999999999E-3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49248"/>
        <c:axId val="522790592"/>
      </c:lineChart>
      <c:catAx>
        <c:axId val="5145492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2790592"/>
        <c:crosses val="autoZero"/>
        <c:auto val="1"/>
        <c:lblAlgn val="ctr"/>
        <c:lblOffset val="100"/>
        <c:noMultiLvlLbl val="0"/>
      </c:catAx>
      <c:valAx>
        <c:axId val="522790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45492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4.4000000000000003E-3</c:v>
                </c:pt>
                <c:pt idx="1">
                  <c:v>4.4999999999999997E-3</c:v>
                </c:pt>
                <c:pt idx="2">
                  <c:v>5.0000000000000001E-3</c:v>
                </c:pt>
                <c:pt idx="3">
                  <c:v>4.7000000000000002E-3</c:v>
                </c:pt>
                <c:pt idx="4">
                  <c:v>4.4999999999999997E-3</c:v>
                </c:pt>
                <c:pt idx="5">
                  <c:v>5.1999999999999998E-3</c:v>
                </c:pt>
                <c:pt idx="6">
                  <c:v>4.1000000000000003E-3</c:v>
                </c:pt>
                <c:pt idx="7">
                  <c:v>4.4999999999999997E-3</c:v>
                </c:pt>
                <c:pt idx="8">
                  <c:v>4.7999999999999996E-3</c:v>
                </c:pt>
                <c:pt idx="9">
                  <c:v>4.5999999999999999E-3</c:v>
                </c:pt>
                <c:pt idx="10">
                  <c:v>4.8999999999999998E-3</c:v>
                </c:pt>
                <c:pt idx="11">
                  <c:v>4.7000000000000002E-3</c:v>
                </c:pt>
                <c:pt idx="12">
                  <c:v>4.7000000000000002E-3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2.7000000000000001E-3</c:v>
                </c:pt>
                <c:pt idx="1">
                  <c:v>2.8E-3</c:v>
                </c:pt>
                <c:pt idx="2">
                  <c:v>3.0000000000000001E-3</c:v>
                </c:pt>
                <c:pt idx="3">
                  <c:v>2.8999999999999998E-3</c:v>
                </c:pt>
                <c:pt idx="4">
                  <c:v>2.8E-3</c:v>
                </c:pt>
                <c:pt idx="5">
                  <c:v>2.8E-3</c:v>
                </c:pt>
                <c:pt idx="6">
                  <c:v>2.8E-3</c:v>
                </c:pt>
                <c:pt idx="7">
                  <c:v>3.0000000000000001E-3</c:v>
                </c:pt>
                <c:pt idx="8">
                  <c:v>3.3E-3</c:v>
                </c:pt>
                <c:pt idx="9">
                  <c:v>3.0999999999999999E-3</c:v>
                </c:pt>
                <c:pt idx="10">
                  <c:v>3.3999999999999998E-3</c:v>
                </c:pt>
                <c:pt idx="11">
                  <c:v>3.3E-3</c:v>
                </c:pt>
                <c:pt idx="12">
                  <c:v>3.3E-3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1.6999999999999999E-3</c:v>
                </c:pt>
                <c:pt idx="1">
                  <c:v>1.6000000000000001E-3</c:v>
                </c:pt>
                <c:pt idx="2">
                  <c:v>4.0000000000000001E-3</c:v>
                </c:pt>
                <c:pt idx="3">
                  <c:v>1.8E-3</c:v>
                </c:pt>
                <c:pt idx="4">
                  <c:v>1.5E-3</c:v>
                </c:pt>
                <c:pt idx="5">
                  <c:v>2.8E-3</c:v>
                </c:pt>
                <c:pt idx="6">
                  <c:v>1.1000000000000001E-3</c:v>
                </c:pt>
                <c:pt idx="7">
                  <c:v>1.1999999999999999E-3</c:v>
                </c:pt>
                <c:pt idx="8">
                  <c:v>1.2999999999999999E-3</c:v>
                </c:pt>
                <c:pt idx="9">
                  <c:v>1.1999999999999999E-3</c:v>
                </c:pt>
                <c:pt idx="10">
                  <c:v>1.2999999999999999E-3</c:v>
                </c:pt>
                <c:pt idx="11">
                  <c:v>1.1000000000000001E-3</c:v>
                </c:pt>
                <c:pt idx="12">
                  <c:v>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1.6999999999999999E-3</c:v>
                </c:pt>
                <c:pt idx="1">
                  <c:v>1.8E-3</c:v>
                </c:pt>
                <c:pt idx="2">
                  <c:v>1.6999999999999999E-3</c:v>
                </c:pt>
                <c:pt idx="3">
                  <c:v>1.9E-3</c:v>
                </c:pt>
                <c:pt idx="4">
                  <c:v>1.8E-3</c:v>
                </c:pt>
                <c:pt idx="5">
                  <c:v>1.8E-3</c:v>
                </c:pt>
                <c:pt idx="6">
                  <c:v>1.8E-3</c:v>
                </c:pt>
                <c:pt idx="7">
                  <c:v>2E-3</c:v>
                </c:pt>
                <c:pt idx="8">
                  <c:v>2.3E-3</c:v>
                </c:pt>
                <c:pt idx="9">
                  <c:v>2.0999999999999999E-3</c:v>
                </c:pt>
                <c:pt idx="10">
                  <c:v>2.3E-3</c:v>
                </c:pt>
                <c:pt idx="11">
                  <c:v>2.3999999999999998E-3</c:v>
                </c:pt>
                <c:pt idx="12">
                  <c:v>2.3999999999999998E-3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51296"/>
        <c:axId val="522792896"/>
      </c:lineChart>
      <c:catAx>
        <c:axId val="5145512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2792896"/>
        <c:crosses val="autoZero"/>
        <c:auto val="1"/>
        <c:lblAlgn val="ctr"/>
        <c:lblOffset val="100"/>
        <c:noMultiLvlLbl val="0"/>
      </c:catAx>
      <c:valAx>
        <c:axId val="522792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45512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0.3241</c:v>
                </c:pt>
                <c:pt idx="1">
                  <c:v>0.32090000000000002</c:v>
                </c:pt>
                <c:pt idx="2">
                  <c:v>0.30259999999999998</c:v>
                </c:pt>
                <c:pt idx="3">
                  <c:v>0.309</c:v>
                </c:pt>
                <c:pt idx="4">
                  <c:v>0.3024</c:v>
                </c:pt>
                <c:pt idx="5">
                  <c:v>0.3054</c:v>
                </c:pt>
                <c:pt idx="6">
                  <c:v>0.30549999999999999</c:v>
                </c:pt>
                <c:pt idx="7">
                  <c:v>0.31</c:v>
                </c:pt>
                <c:pt idx="8">
                  <c:v>0.30380000000000001</c:v>
                </c:pt>
                <c:pt idx="9">
                  <c:v>0.29980000000000001</c:v>
                </c:pt>
                <c:pt idx="10">
                  <c:v>0.30170000000000002</c:v>
                </c:pt>
                <c:pt idx="11">
                  <c:v>0.30349999999999999</c:v>
                </c:pt>
                <c:pt idx="12">
                  <c:v>0.3029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0.17100000000000001</c:v>
                </c:pt>
                <c:pt idx="1">
                  <c:v>0.1633</c:v>
                </c:pt>
                <c:pt idx="2">
                  <c:v>0.15939999999999999</c:v>
                </c:pt>
                <c:pt idx="3">
                  <c:v>0.157</c:v>
                </c:pt>
                <c:pt idx="4">
                  <c:v>0.15640000000000001</c:v>
                </c:pt>
                <c:pt idx="5">
                  <c:v>0.15759999999999999</c:v>
                </c:pt>
                <c:pt idx="6">
                  <c:v>0.15759999999999999</c:v>
                </c:pt>
                <c:pt idx="7">
                  <c:v>0.159</c:v>
                </c:pt>
                <c:pt idx="8">
                  <c:v>0.15840000000000001</c:v>
                </c:pt>
                <c:pt idx="9">
                  <c:v>0.1603</c:v>
                </c:pt>
                <c:pt idx="10">
                  <c:v>0.16039999999999999</c:v>
                </c:pt>
                <c:pt idx="11">
                  <c:v>0.16200000000000001</c:v>
                </c:pt>
                <c:pt idx="12">
                  <c:v>0.16420000000000001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0.1239</c:v>
                </c:pt>
                <c:pt idx="1">
                  <c:v>0.12709999999999999</c:v>
                </c:pt>
                <c:pt idx="2">
                  <c:v>0.111</c:v>
                </c:pt>
                <c:pt idx="3">
                  <c:v>0.1239</c:v>
                </c:pt>
                <c:pt idx="4">
                  <c:v>0.1172</c:v>
                </c:pt>
                <c:pt idx="5">
                  <c:v>0.1205</c:v>
                </c:pt>
                <c:pt idx="6">
                  <c:v>0.12180000000000001</c:v>
                </c:pt>
                <c:pt idx="7">
                  <c:v>0.12570000000000001</c:v>
                </c:pt>
                <c:pt idx="8">
                  <c:v>0.1182</c:v>
                </c:pt>
                <c:pt idx="9">
                  <c:v>0.1108</c:v>
                </c:pt>
                <c:pt idx="10">
                  <c:v>0.115</c:v>
                </c:pt>
                <c:pt idx="11">
                  <c:v>0.1167</c:v>
                </c:pt>
                <c:pt idx="12">
                  <c:v>0.11219999999999999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0.1137</c:v>
                </c:pt>
                <c:pt idx="1">
                  <c:v>0.1111</c:v>
                </c:pt>
                <c:pt idx="2">
                  <c:v>0.10630000000000001</c:v>
                </c:pt>
                <c:pt idx="3">
                  <c:v>0.1038</c:v>
                </c:pt>
                <c:pt idx="4">
                  <c:v>0.1028</c:v>
                </c:pt>
                <c:pt idx="5">
                  <c:v>0.10340000000000001</c:v>
                </c:pt>
                <c:pt idx="6">
                  <c:v>0.1027</c:v>
                </c:pt>
                <c:pt idx="7">
                  <c:v>0.10340000000000001</c:v>
                </c:pt>
                <c:pt idx="8">
                  <c:v>0.1011</c:v>
                </c:pt>
                <c:pt idx="9">
                  <c:v>0.1011</c:v>
                </c:pt>
                <c:pt idx="10">
                  <c:v>9.8799999999999999E-2</c:v>
                </c:pt>
                <c:pt idx="11">
                  <c:v>9.74E-2</c:v>
                </c:pt>
                <c:pt idx="12">
                  <c:v>9.9900000000000003E-2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72800"/>
        <c:axId val="522795200"/>
      </c:lineChart>
      <c:catAx>
        <c:axId val="5145728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2795200"/>
        <c:crosses val="autoZero"/>
        <c:auto val="1"/>
        <c:lblAlgn val="ctr"/>
        <c:lblOffset val="100"/>
        <c:noMultiLvlLbl val="0"/>
      </c:catAx>
      <c:valAx>
        <c:axId val="522795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4572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0.63339999999999996</c:v>
                </c:pt>
                <c:pt idx="1">
                  <c:v>0.63729999999999998</c:v>
                </c:pt>
                <c:pt idx="2">
                  <c:v>0.65700000000000003</c:v>
                </c:pt>
                <c:pt idx="3">
                  <c:v>0.64949999999999997</c:v>
                </c:pt>
                <c:pt idx="4">
                  <c:v>0.65700000000000003</c:v>
                </c:pt>
                <c:pt idx="5">
                  <c:v>0.65150000000000008</c:v>
                </c:pt>
                <c:pt idx="6">
                  <c:v>0.65339999999999998</c:v>
                </c:pt>
                <c:pt idx="7">
                  <c:v>0.64850000000000008</c:v>
                </c:pt>
                <c:pt idx="8">
                  <c:v>0.65440000000000009</c:v>
                </c:pt>
                <c:pt idx="9">
                  <c:v>0.65959999999999996</c:v>
                </c:pt>
                <c:pt idx="10">
                  <c:v>0.65579999999999994</c:v>
                </c:pt>
                <c:pt idx="11">
                  <c:v>0.65439999999999998</c:v>
                </c:pt>
                <c:pt idx="12">
                  <c:v>0.65300000000000002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0.8103999999999999</c:v>
                </c:pt>
                <c:pt idx="1">
                  <c:v>0.81779999999999986</c:v>
                </c:pt>
                <c:pt idx="2">
                  <c:v>0.82180000000000009</c:v>
                </c:pt>
                <c:pt idx="3">
                  <c:v>0.82419999999999993</c:v>
                </c:pt>
                <c:pt idx="4">
                  <c:v>0.82530000000000003</c:v>
                </c:pt>
                <c:pt idx="5">
                  <c:v>0.82390000000000008</c:v>
                </c:pt>
                <c:pt idx="6">
                  <c:v>0.82380000000000009</c:v>
                </c:pt>
                <c:pt idx="7">
                  <c:v>0.82179999999999997</c:v>
                </c:pt>
                <c:pt idx="8">
                  <c:v>0.82210000000000016</c:v>
                </c:pt>
                <c:pt idx="9">
                  <c:v>0.82040000000000013</c:v>
                </c:pt>
                <c:pt idx="10">
                  <c:v>0.81990000000000018</c:v>
                </c:pt>
                <c:pt idx="11">
                  <c:v>0.81830000000000014</c:v>
                </c:pt>
                <c:pt idx="12">
                  <c:v>0.81450000000000011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0.85009999999999997</c:v>
                </c:pt>
                <c:pt idx="1">
                  <c:v>0.84789999999999988</c:v>
                </c:pt>
                <c:pt idx="2">
                  <c:v>0.86480000000000001</c:v>
                </c:pt>
                <c:pt idx="3">
                  <c:v>0.85260000000000002</c:v>
                </c:pt>
                <c:pt idx="4">
                  <c:v>0.86020000000000008</c:v>
                </c:pt>
                <c:pt idx="5">
                  <c:v>0.85419999999999985</c:v>
                </c:pt>
                <c:pt idx="6">
                  <c:v>0.85570000000000002</c:v>
                </c:pt>
                <c:pt idx="7">
                  <c:v>0.8518</c:v>
                </c:pt>
                <c:pt idx="8">
                  <c:v>0.85940000000000005</c:v>
                </c:pt>
                <c:pt idx="9">
                  <c:v>0.86840000000000006</c:v>
                </c:pt>
                <c:pt idx="10">
                  <c:v>0.86240000000000006</c:v>
                </c:pt>
                <c:pt idx="11">
                  <c:v>0.8607999999999999</c:v>
                </c:pt>
                <c:pt idx="12">
                  <c:v>0.86319999999999997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0.87609999999999999</c:v>
                </c:pt>
                <c:pt idx="1">
                  <c:v>0.87880000000000003</c:v>
                </c:pt>
                <c:pt idx="2">
                  <c:v>0.88390000000000013</c:v>
                </c:pt>
                <c:pt idx="3">
                  <c:v>0.88640000000000008</c:v>
                </c:pt>
                <c:pt idx="4">
                  <c:v>0.88750000000000007</c:v>
                </c:pt>
                <c:pt idx="5">
                  <c:v>0.88609999999999989</c:v>
                </c:pt>
                <c:pt idx="6">
                  <c:v>0.88629999999999998</c:v>
                </c:pt>
                <c:pt idx="7">
                  <c:v>0.88489999999999991</c:v>
                </c:pt>
                <c:pt idx="8">
                  <c:v>0.88700000000000001</c:v>
                </c:pt>
                <c:pt idx="9">
                  <c:v>0.88729999999999998</c:v>
                </c:pt>
                <c:pt idx="10">
                  <c:v>0.88880000000000003</c:v>
                </c:pt>
                <c:pt idx="11">
                  <c:v>0.88990000000000002</c:v>
                </c:pt>
                <c:pt idx="12">
                  <c:v>0.8872000000000001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74336"/>
        <c:axId val="523018816"/>
      </c:lineChart>
      <c:catAx>
        <c:axId val="5145743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3018816"/>
        <c:crosses val="autoZero"/>
        <c:auto val="1"/>
        <c:lblAlgn val="ctr"/>
        <c:lblOffset val="100"/>
        <c:noMultiLvlLbl val="0"/>
      </c:catAx>
      <c:valAx>
        <c:axId val="523018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4574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147.81</c:v>
                </c:pt>
                <c:pt idx="1">
                  <c:v>150.63</c:v>
                </c:pt>
                <c:pt idx="2">
                  <c:v>175.13</c:v>
                </c:pt>
                <c:pt idx="3">
                  <c:v>165.11</c:v>
                </c:pt>
                <c:pt idx="4">
                  <c:v>188.84</c:v>
                </c:pt>
                <c:pt idx="5">
                  <c:v>181.96</c:v>
                </c:pt>
                <c:pt idx="6">
                  <c:v>181.38</c:v>
                </c:pt>
                <c:pt idx="7">
                  <c:v>183.41</c:v>
                </c:pt>
                <c:pt idx="8">
                  <c:v>179.12</c:v>
                </c:pt>
                <c:pt idx="9">
                  <c:v>186.57</c:v>
                </c:pt>
                <c:pt idx="10">
                  <c:v>174.59</c:v>
                </c:pt>
                <c:pt idx="11">
                  <c:v>172.29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173.19</c:v>
                </c:pt>
                <c:pt idx="1">
                  <c:v>175.46</c:v>
                </c:pt>
                <c:pt idx="2">
                  <c:v>176.31</c:v>
                </c:pt>
                <c:pt idx="3">
                  <c:v>146.58000000000001</c:v>
                </c:pt>
                <c:pt idx="4">
                  <c:v>134.66999999999999</c:v>
                </c:pt>
                <c:pt idx="5">
                  <c:v>152.94999999999999</c:v>
                </c:pt>
                <c:pt idx="6">
                  <c:v>166.32</c:v>
                </c:pt>
                <c:pt idx="7">
                  <c:v>176.71</c:v>
                </c:pt>
                <c:pt idx="8">
                  <c:v>176.17</c:v>
                </c:pt>
                <c:pt idx="9">
                  <c:v>186.95</c:v>
                </c:pt>
                <c:pt idx="10">
                  <c:v>173.64</c:v>
                </c:pt>
                <c:pt idx="11">
                  <c:v>169.46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161.13999999999999</c:v>
                </c:pt>
                <c:pt idx="1">
                  <c:v>171.17</c:v>
                </c:pt>
                <c:pt idx="2">
                  <c:v>205</c:v>
                </c:pt>
                <c:pt idx="3">
                  <c:v>193.32</c:v>
                </c:pt>
                <c:pt idx="4">
                  <c:v>199.59</c:v>
                </c:pt>
                <c:pt idx="5">
                  <c:v>192.36</c:v>
                </c:pt>
                <c:pt idx="6">
                  <c:v>191.59</c:v>
                </c:pt>
                <c:pt idx="7">
                  <c:v>193.01</c:v>
                </c:pt>
                <c:pt idx="8">
                  <c:v>194.09</c:v>
                </c:pt>
                <c:pt idx="9">
                  <c:v>207.26</c:v>
                </c:pt>
                <c:pt idx="10">
                  <c:v>189.02</c:v>
                </c:pt>
                <c:pt idx="11">
                  <c:v>194.61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182.34</c:v>
                </c:pt>
                <c:pt idx="1">
                  <c:v>183.45</c:v>
                </c:pt>
                <c:pt idx="2">
                  <c:v>213.7</c:v>
                </c:pt>
                <c:pt idx="3">
                  <c:v>201.54</c:v>
                </c:pt>
                <c:pt idx="4">
                  <c:v>215.28</c:v>
                </c:pt>
                <c:pt idx="5">
                  <c:v>203.65</c:v>
                </c:pt>
                <c:pt idx="6">
                  <c:v>187.8</c:v>
                </c:pt>
                <c:pt idx="7">
                  <c:v>193.99</c:v>
                </c:pt>
                <c:pt idx="8">
                  <c:v>188.27</c:v>
                </c:pt>
                <c:pt idx="9">
                  <c:v>199.95</c:v>
                </c:pt>
                <c:pt idx="10">
                  <c:v>188.08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75360"/>
        <c:axId val="523021120"/>
      </c:lineChart>
      <c:catAx>
        <c:axId val="5145753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3021120"/>
        <c:crosses val="autoZero"/>
        <c:auto val="1"/>
        <c:lblAlgn val="ctr"/>
        <c:lblOffset val="100"/>
        <c:noMultiLvlLbl val="0"/>
      </c:catAx>
      <c:valAx>
        <c:axId val="523021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45753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86.25</c:v>
                </c:pt>
                <c:pt idx="1">
                  <c:v>84</c:v>
                </c:pt>
                <c:pt idx="2">
                  <c:v>94.54</c:v>
                </c:pt>
                <c:pt idx="3">
                  <c:v>87.25</c:v>
                </c:pt>
                <c:pt idx="4">
                  <c:v>98.5</c:v>
                </c:pt>
                <c:pt idx="5">
                  <c:v>94.86</c:v>
                </c:pt>
                <c:pt idx="6">
                  <c:v>96.33</c:v>
                </c:pt>
                <c:pt idx="7">
                  <c:v>99.52</c:v>
                </c:pt>
                <c:pt idx="8">
                  <c:v>91.92</c:v>
                </c:pt>
                <c:pt idx="9">
                  <c:v>96.94</c:v>
                </c:pt>
                <c:pt idx="10">
                  <c:v>92.3</c:v>
                </c:pt>
                <c:pt idx="11">
                  <c:v>86.37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91.78</c:v>
                </c:pt>
                <c:pt idx="1">
                  <c:v>87.27</c:v>
                </c:pt>
                <c:pt idx="2">
                  <c:v>84.84</c:v>
                </c:pt>
                <c:pt idx="3">
                  <c:v>77.290000000000006</c:v>
                </c:pt>
                <c:pt idx="4">
                  <c:v>72.17</c:v>
                </c:pt>
                <c:pt idx="5">
                  <c:v>78.91</c:v>
                </c:pt>
                <c:pt idx="6">
                  <c:v>85.61</c:v>
                </c:pt>
                <c:pt idx="7">
                  <c:v>87.54</c:v>
                </c:pt>
                <c:pt idx="8">
                  <c:v>87.09</c:v>
                </c:pt>
                <c:pt idx="9">
                  <c:v>91.59</c:v>
                </c:pt>
                <c:pt idx="10">
                  <c:v>83.14</c:v>
                </c:pt>
                <c:pt idx="11">
                  <c:v>80.38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75.27</c:v>
                </c:pt>
                <c:pt idx="1">
                  <c:v>81.03</c:v>
                </c:pt>
                <c:pt idx="2">
                  <c:v>92.84</c:v>
                </c:pt>
                <c:pt idx="3">
                  <c:v>86.61</c:v>
                </c:pt>
                <c:pt idx="4">
                  <c:v>90.49</c:v>
                </c:pt>
                <c:pt idx="5">
                  <c:v>90</c:v>
                </c:pt>
                <c:pt idx="6">
                  <c:v>89.93</c:v>
                </c:pt>
                <c:pt idx="7">
                  <c:v>90.05</c:v>
                </c:pt>
                <c:pt idx="8">
                  <c:v>91.53</c:v>
                </c:pt>
                <c:pt idx="9">
                  <c:v>94.78</c:v>
                </c:pt>
                <c:pt idx="10">
                  <c:v>87.29</c:v>
                </c:pt>
                <c:pt idx="11">
                  <c:v>88.22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84.36</c:v>
                </c:pt>
                <c:pt idx="1">
                  <c:v>82.32</c:v>
                </c:pt>
                <c:pt idx="2">
                  <c:v>93.51</c:v>
                </c:pt>
                <c:pt idx="3">
                  <c:v>89.63</c:v>
                </c:pt>
                <c:pt idx="4">
                  <c:v>93.76</c:v>
                </c:pt>
                <c:pt idx="5">
                  <c:v>91.98</c:v>
                </c:pt>
                <c:pt idx="6">
                  <c:v>87.17</c:v>
                </c:pt>
                <c:pt idx="7">
                  <c:v>90.4</c:v>
                </c:pt>
                <c:pt idx="8">
                  <c:v>85.89</c:v>
                </c:pt>
                <c:pt idx="9">
                  <c:v>90.02</c:v>
                </c:pt>
                <c:pt idx="10">
                  <c:v>86.64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125760"/>
        <c:axId val="523023424"/>
      </c:lineChart>
      <c:catAx>
        <c:axId val="5151257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3023424"/>
        <c:crosses val="autoZero"/>
        <c:auto val="1"/>
        <c:lblAlgn val="ctr"/>
        <c:lblOffset val="100"/>
        <c:noMultiLvlLbl val="0"/>
      </c:catAx>
      <c:valAx>
        <c:axId val="523023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5125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4.45</c:v>
                </c:pt>
                <c:pt idx="1">
                  <c:v>5.04</c:v>
                </c:pt>
                <c:pt idx="2">
                  <c:v>5.54</c:v>
                </c:pt>
                <c:pt idx="3">
                  <c:v>5.21</c:v>
                </c:pt>
                <c:pt idx="4">
                  <c:v>6.36</c:v>
                </c:pt>
                <c:pt idx="5">
                  <c:v>7.37</c:v>
                </c:pt>
                <c:pt idx="6">
                  <c:v>6.37</c:v>
                </c:pt>
                <c:pt idx="7">
                  <c:v>7.44</c:v>
                </c:pt>
                <c:pt idx="8">
                  <c:v>7.33</c:v>
                </c:pt>
                <c:pt idx="9">
                  <c:v>7.78</c:v>
                </c:pt>
                <c:pt idx="10">
                  <c:v>7</c:v>
                </c:pt>
                <c:pt idx="11">
                  <c:v>6.59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6.84</c:v>
                </c:pt>
                <c:pt idx="1">
                  <c:v>7.73</c:v>
                </c:pt>
                <c:pt idx="2">
                  <c:v>7.51</c:v>
                </c:pt>
                <c:pt idx="3">
                  <c:v>10.1</c:v>
                </c:pt>
                <c:pt idx="4">
                  <c:v>9.5299999999999994</c:v>
                </c:pt>
                <c:pt idx="5">
                  <c:v>11.2</c:v>
                </c:pt>
                <c:pt idx="6">
                  <c:v>11.19</c:v>
                </c:pt>
                <c:pt idx="7">
                  <c:v>11.67</c:v>
                </c:pt>
                <c:pt idx="8">
                  <c:v>12.64</c:v>
                </c:pt>
                <c:pt idx="9">
                  <c:v>12.28</c:v>
                </c:pt>
                <c:pt idx="10">
                  <c:v>11.09</c:v>
                </c:pt>
                <c:pt idx="11">
                  <c:v>11.25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11.51</c:v>
                </c:pt>
                <c:pt idx="1">
                  <c:v>13.1</c:v>
                </c:pt>
                <c:pt idx="2">
                  <c:v>15.7</c:v>
                </c:pt>
                <c:pt idx="3">
                  <c:v>14.09</c:v>
                </c:pt>
                <c:pt idx="4">
                  <c:v>13.08</c:v>
                </c:pt>
                <c:pt idx="5">
                  <c:v>13.36</c:v>
                </c:pt>
                <c:pt idx="6">
                  <c:v>13.1</c:v>
                </c:pt>
                <c:pt idx="7">
                  <c:v>13.12</c:v>
                </c:pt>
                <c:pt idx="8">
                  <c:v>12.59</c:v>
                </c:pt>
                <c:pt idx="9">
                  <c:v>13.67</c:v>
                </c:pt>
                <c:pt idx="10">
                  <c:v>12.31</c:v>
                </c:pt>
                <c:pt idx="11">
                  <c:v>13.44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12.01</c:v>
                </c:pt>
                <c:pt idx="1">
                  <c:v>11.91</c:v>
                </c:pt>
                <c:pt idx="2">
                  <c:v>16.510000000000002</c:v>
                </c:pt>
                <c:pt idx="3">
                  <c:v>18.04</c:v>
                </c:pt>
                <c:pt idx="4">
                  <c:v>19.91</c:v>
                </c:pt>
                <c:pt idx="5">
                  <c:v>18.77</c:v>
                </c:pt>
                <c:pt idx="6">
                  <c:v>16.399999999999999</c:v>
                </c:pt>
                <c:pt idx="7">
                  <c:v>17.48</c:v>
                </c:pt>
                <c:pt idx="8">
                  <c:v>16.03</c:v>
                </c:pt>
                <c:pt idx="9">
                  <c:v>16.84</c:v>
                </c:pt>
                <c:pt idx="10">
                  <c:v>16.04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127296"/>
        <c:axId val="523025728"/>
      </c:lineChart>
      <c:catAx>
        <c:axId val="5151272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3025728"/>
        <c:crosses val="autoZero"/>
        <c:auto val="1"/>
        <c:lblAlgn val="ctr"/>
        <c:lblOffset val="100"/>
        <c:noMultiLvlLbl val="0"/>
      </c:catAx>
      <c:valAx>
        <c:axId val="52302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51272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2.33</c:v>
                </c:pt>
                <c:pt idx="1">
                  <c:v>2.82</c:v>
                </c:pt>
                <c:pt idx="2">
                  <c:v>2.95</c:v>
                </c:pt>
                <c:pt idx="3">
                  <c:v>2.48</c:v>
                </c:pt>
                <c:pt idx="4">
                  <c:v>3.22</c:v>
                </c:pt>
                <c:pt idx="5">
                  <c:v>3.54</c:v>
                </c:pt>
                <c:pt idx="6">
                  <c:v>2.54</c:v>
                </c:pt>
                <c:pt idx="7">
                  <c:v>2.91</c:v>
                </c:pt>
                <c:pt idx="8">
                  <c:v>2.75</c:v>
                </c:pt>
                <c:pt idx="9">
                  <c:v>2.85</c:v>
                </c:pt>
                <c:pt idx="10">
                  <c:v>2.64</c:v>
                </c:pt>
                <c:pt idx="11">
                  <c:v>2.38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2.54</c:v>
                </c:pt>
                <c:pt idx="1">
                  <c:v>3.29</c:v>
                </c:pt>
                <c:pt idx="2">
                  <c:v>3.35</c:v>
                </c:pt>
                <c:pt idx="3">
                  <c:v>2.34</c:v>
                </c:pt>
                <c:pt idx="4">
                  <c:v>2.35</c:v>
                </c:pt>
                <c:pt idx="5">
                  <c:v>2.5499999999999998</c:v>
                </c:pt>
                <c:pt idx="6">
                  <c:v>2.4300000000000002</c:v>
                </c:pt>
                <c:pt idx="7">
                  <c:v>3.15</c:v>
                </c:pt>
                <c:pt idx="8">
                  <c:v>3.71</c:v>
                </c:pt>
                <c:pt idx="9">
                  <c:v>3.83</c:v>
                </c:pt>
                <c:pt idx="10">
                  <c:v>3.58</c:v>
                </c:pt>
                <c:pt idx="11">
                  <c:v>3.08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2.96</c:v>
                </c:pt>
                <c:pt idx="1">
                  <c:v>3.58</c:v>
                </c:pt>
                <c:pt idx="2">
                  <c:v>5.22</c:v>
                </c:pt>
                <c:pt idx="3">
                  <c:v>4.32</c:v>
                </c:pt>
                <c:pt idx="4">
                  <c:v>4.28</c:v>
                </c:pt>
                <c:pt idx="5">
                  <c:v>4.3899999999999997</c:v>
                </c:pt>
                <c:pt idx="6">
                  <c:v>4.17</c:v>
                </c:pt>
                <c:pt idx="7">
                  <c:v>4.32</c:v>
                </c:pt>
                <c:pt idx="8">
                  <c:v>3.94</c:v>
                </c:pt>
                <c:pt idx="9">
                  <c:v>4.59</c:v>
                </c:pt>
                <c:pt idx="10">
                  <c:v>3.93</c:v>
                </c:pt>
                <c:pt idx="11">
                  <c:v>4.34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3.77</c:v>
                </c:pt>
                <c:pt idx="1">
                  <c:v>4.2</c:v>
                </c:pt>
                <c:pt idx="2">
                  <c:v>6.69</c:v>
                </c:pt>
                <c:pt idx="3">
                  <c:v>7.89</c:v>
                </c:pt>
                <c:pt idx="4">
                  <c:v>8.69</c:v>
                </c:pt>
                <c:pt idx="5">
                  <c:v>7.94</c:v>
                </c:pt>
                <c:pt idx="6">
                  <c:v>6.29</c:v>
                </c:pt>
                <c:pt idx="7">
                  <c:v>6.73</c:v>
                </c:pt>
                <c:pt idx="8">
                  <c:v>6.87</c:v>
                </c:pt>
                <c:pt idx="9">
                  <c:v>7.32</c:v>
                </c:pt>
                <c:pt idx="10">
                  <c:v>6.94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26912"/>
        <c:axId val="558679744"/>
      </c:lineChart>
      <c:catAx>
        <c:axId val="3115269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8679744"/>
        <c:crosses val="autoZero"/>
        <c:auto val="1"/>
        <c:lblAlgn val="ctr"/>
        <c:lblOffset val="100"/>
        <c:noMultiLvlLbl val="0"/>
      </c:catAx>
      <c:valAx>
        <c:axId val="558679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526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1.39</c:v>
                </c:pt>
                <c:pt idx="1">
                  <c:v>1.55</c:v>
                </c:pt>
                <c:pt idx="2">
                  <c:v>1.63</c:v>
                </c:pt>
                <c:pt idx="3">
                  <c:v>1.87</c:v>
                </c:pt>
                <c:pt idx="4">
                  <c:v>1.75</c:v>
                </c:pt>
                <c:pt idx="5">
                  <c:v>1.81</c:v>
                </c:pt>
                <c:pt idx="6">
                  <c:v>1.78</c:v>
                </c:pt>
                <c:pt idx="7">
                  <c:v>1.81</c:v>
                </c:pt>
                <c:pt idx="8">
                  <c:v>1.52</c:v>
                </c:pt>
                <c:pt idx="9">
                  <c:v>1.84</c:v>
                </c:pt>
                <c:pt idx="10">
                  <c:v>2.39</c:v>
                </c:pt>
                <c:pt idx="11">
                  <c:v>2.8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2.64</c:v>
                </c:pt>
                <c:pt idx="1">
                  <c:v>2.72</c:v>
                </c:pt>
                <c:pt idx="2">
                  <c:v>2.15</c:v>
                </c:pt>
                <c:pt idx="3">
                  <c:v>1.18</c:v>
                </c:pt>
                <c:pt idx="4">
                  <c:v>1.31</c:v>
                </c:pt>
                <c:pt idx="5">
                  <c:v>1.36</c:v>
                </c:pt>
                <c:pt idx="6">
                  <c:v>1.65</c:v>
                </c:pt>
                <c:pt idx="7">
                  <c:v>2.34</c:v>
                </c:pt>
                <c:pt idx="8">
                  <c:v>2.79</c:v>
                </c:pt>
                <c:pt idx="9">
                  <c:v>3.28</c:v>
                </c:pt>
                <c:pt idx="10">
                  <c:v>3.21</c:v>
                </c:pt>
                <c:pt idx="11">
                  <c:v>3.01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3.11</c:v>
                </c:pt>
                <c:pt idx="1">
                  <c:v>2.35</c:v>
                </c:pt>
                <c:pt idx="2">
                  <c:v>2.76</c:v>
                </c:pt>
                <c:pt idx="3">
                  <c:v>2.25</c:v>
                </c:pt>
                <c:pt idx="4">
                  <c:v>1.81</c:v>
                </c:pt>
                <c:pt idx="5">
                  <c:v>1.78</c:v>
                </c:pt>
                <c:pt idx="6">
                  <c:v>1.79</c:v>
                </c:pt>
                <c:pt idx="7">
                  <c:v>2.11</c:v>
                </c:pt>
                <c:pt idx="8">
                  <c:v>2.57</c:v>
                </c:pt>
                <c:pt idx="9">
                  <c:v>3.15</c:v>
                </c:pt>
                <c:pt idx="10">
                  <c:v>2.35</c:v>
                </c:pt>
                <c:pt idx="11">
                  <c:v>2.63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2.77</c:v>
                </c:pt>
                <c:pt idx="1">
                  <c:v>2.15</c:v>
                </c:pt>
                <c:pt idx="2">
                  <c:v>2</c:v>
                </c:pt>
                <c:pt idx="3">
                  <c:v>2.12</c:v>
                </c:pt>
                <c:pt idx="4">
                  <c:v>2.19</c:v>
                </c:pt>
                <c:pt idx="5">
                  <c:v>1.7</c:v>
                </c:pt>
                <c:pt idx="6">
                  <c:v>1.42</c:v>
                </c:pt>
                <c:pt idx="7">
                  <c:v>1.1499999999999999</c:v>
                </c:pt>
                <c:pt idx="8">
                  <c:v>1.35</c:v>
                </c:pt>
                <c:pt idx="9">
                  <c:v>1.88</c:v>
                </c:pt>
                <c:pt idx="10">
                  <c:v>1.62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044416"/>
        <c:axId val="558682048"/>
      </c:lineChart>
      <c:catAx>
        <c:axId val="57004441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8682048"/>
        <c:crosses val="autoZero"/>
        <c:auto val="1"/>
        <c:lblAlgn val="ctr"/>
        <c:lblOffset val="100"/>
        <c:noMultiLvlLbl val="0"/>
      </c:catAx>
      <c:valAx>
        <c:axId val="558682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0444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0.18102346035374572</c:v>
                </c:pt>
                <c:pt idx="1">
                  <c:v>0.43387741300331628</c:v>
                </c:pt>
                <c:pt idx="2">
                  <c:v>0.22149613690519171</c:v>
                </c:pt>
                <c:pt idx="3">
                  <c:v>8.0118270404308495E-2</c:v>
                </c:pt>
                <c:pt idx="4">
                  <c:v>5.4189877229843135E-2</c:v>
                </c:pt>
                <c:pt idx="5">
                  <c:v>6.9583257750405504E-3</c:v>
                </c:pt>
                <c:pt idx="6">
                  <c:v>2.2336516328554143E-2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0787328"/>
        <c:axId val="521444096"/>
      </c:barChart>
      <c:catAx>
        <c:axId val="570787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1444096"/>
        <c:crosses val="autoZero"/>
        <c:auto val="1"/>
        <c:lblAlgn val="ctr"/>
        <c:lblOffset val="100"/>
        <c:noMultiLvlLbl val="0"/>
      </c:catAx>
      <c:valAx>
        <c:axId val="52144409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78732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24.92</c:v>
                </c:pt>
                <c:pt idx="1">
                  <c:v>27.82</c:v>
                </c:pt>
                <c:pt idx="2">
                  <c:v>34.590000000000003</c:v>
                </c:pt>
                <c:pt idx="3">
                  <c:v>30.23</c:v>
                </c:pt>
                <c:pt idx="4">
                  <c:v>35.57</c:v>
                </c:pt>
                <c:pt idx="5">
                  <c:v>33.97</c:v>
                </c:pt>
                <c:pt idx="6">
                  <c:v>30.73</c:v>
                </c:pt>
                <c:pt idx="7">
                  <c:v>33.54</c:v>
                </c:pt>
                <c:pt idx="8">
                  <c:v>33.130000000000003</c:v>
                </c:pt>
                <c:pt idx="9">
                  <c:v>31.98</c:v>
                </c:pt>
                <c:pt idx="10">
                  <c:v>30.74</c:v>
                </c:pt>
                <c:pt idx="11">
                  <c:v>30.83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27.11</c:v>
                </c:pt>
                <c:pt idx="1">
                  <c:v>30.87</c:v>
                </c:pt>
                <c:pt idx="2">
                  <c:v>35.020000000000003</c:v>
                </c:pt>
                <c:pt idx="3">
                  <c:v>27.59</c:v>
                </c:pt>
                <c:pt idx="4">
                  <c:v>22.57</c:v>
                </c:pt>
                <c:pt idx="5">
                  <c:v>25.72</c:v>
                </c:pt>
                <c:pt idx="6">
                  <c:v>28.32</c:v>
                </c:pt>
                <c:pt idx="7">
                  <c:v>28.52</c:v>
                </c:pt>
                <c:pt idx="8">
                  <c:v>28.27</c:v>
                </c:pt>
                <c:pt idx="9">
                  <c:v>30.17</c:v>
                </c:pt>
                <c:pt idx="10">
                  <c:v>28.31</c:v>
                </c:pt>
                <c:pt idx="11">
                  <c:v>26.86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24.32</c:v>
                </c:pt>
                <c:pt idx="1">
                  <c:v>27.34</c:v>
                </c:pt>
                <c:pt idx="2">
                  <c:v>35.200000000000003</c:v>
                </c:pt>
                <c:pt idx="3">
                  <c:v>33.6</c:v>
                </c:pt>
                <c:pt idx="4">
                  <c:v>36.21</c:v>
                </c:pt>
                <c:pt idx="5">
                  <c:v>30.75</c:v>
                </c:pt>
                <c:pt idx="6">
                  <c:v>29.95</c:v>
                </c:pt>
                <c:pt idx="7">
                  <c:v>28.8</c:v>
                </c:pt>
                <c:pt idx="8">
                  <c:v>29.07</c:v>
                </c:pt>
                <c:pt idx="9">
                  <c:v>33.03</c:v>
                </c:pt>
                <c:pt idx="10">
                  <c:v>29.56</c:v>
                </c:pt>
                <c:pt idx="11">
                  <c:v>31.7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27.18</c:v>
                </c:pt>
                <c:pt idx="1">
                  <c:v>27.84</c:v>
                </c:pt>
                <c:pt idx="2">
                  <c:v>35.11</c:v>
                </c:pt>
                <c:pt idx="3">
                  <c:v>36.01</c:v>
                </c:pt>
                <c:pt idx="4">
                  <c:v>40.75</c:v>
                </c:pt>
                <c:pt idx="5">
                  <c:v>34.53</c:v>
                </c:pt>
                <c:pt idx="6">
                  <c:v>32.56</c:v>
                </c:pt>
                <c:pt idx="7">
                  <c:v>31.99</c:v>
                </c:pt>
                <c:pt idx="8">
                  <c:v>33.44</c:v>
                </c:pt>
                <c:pt idx="9">
                  <c:v>35.159999999999997</c:v>
                </c:pt>
                <c:pt idx="10">
                  <c:v>32.51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067968"/>
        <c:axId val="558684352"/>
      </c:lineChart>
      <c:catAx>
        <c:axId val="57006796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8684352"/>
        <c:crosses val="autoZero"/>
        <c:auto val="1"/>
        <c:lblAlgn val="ctr"/>
        <c:lblOffset val="100"/>
        <c:noMultiLvlLbl val="0"/>
      </c:catAx>
      <c:valAx>
        <c:axId val="558684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067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1.48</c:v>
                </c:pt>
                <c:pt idx="1">
                  <c:v>1.5</c:v>
                </c:pt>
                <c:pt idx="2">
                  <c:v>1.45</c:v>
                </c:pt>
                <c:pt idx="3">
                  <c:v>1.56</c:v>
                </c:pt>
                <c:pt idx="4">
                  <c:v>1.86</c:v>
                </c:pt>
                <c:pt idx="5">
                  <c:v>1.94</c:v>
                </c:pt>
                <c:pt idx="6">
                  <c:v>1.89</c:v>
                </c:pt>
                <c:pt idx="7">
                  <c:v>2.06</c:v>
                </c:pt>
                <c:pt idx="8">
                  <c:v>1.72</c:v>
                </c:pt>
                <c:pt idx="9">
                  <c:v>1.76</c:v>
                </c:pt>
                <c:pt idx="10">
                  <c:v>1.72</c:v>
                </c:pt>
                <c:pt idx="11">
                  <c:v>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1.51</c:v>
                </c:pt>
                <c:pt idx="1">
                  <c:v>1.64</c:v>
                </c:pt>
                <c:pt idx="2">
                  <c:v>1.47</c:v>
                </c:pt>
                <c:pt idx="3">
                  <c:v>1.26</c:v>
                </c:pt>
                <c:pt idx="4">
                  <c:v>1.0900000000000001</c:v>
                </c:pt>
                <c:pt idx="5">
                  <c:v>1.37</c:v>
                </c:pt>
                <c:pt idx="6">
                  <c:v>1.32</c:v>
                </c:pt>
                <c:pt idx="7">
                  <c:v>1.54</c:v>
                </c:pt>
                <c:pt idx="8">
                  <c:v>1.51</c:v>
                </c:pt>
                <c:pt idx="9">
                  <c:v>1.86</c:v>
                </c:pt>
                <c:pt idx="10">
                  <c:v>1.17</c:v>
                </c:pt>
                <c:pt idx="11">
                  <c:v>1.42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1.47</c:v>
                </c:pt>
                <c:pt idx="2">
                  <c:v>1.91</c:v>
                </c:pt>
                <c:pt idx="3">
                  <c:v>1.77</c:v>
                </c:pt>
                <c:pt idx="4">
                  <c:v>1.78</c:v>
                </c:pt>
                <c:pt idx="5">
                  <c:v>1.96</c:v>
                </c:pt>
                <c:pt idx="6">
                  <c:v>2.0299999999999998</c:v>
                </c:pt>
                <c:pt idx="7">
                  <c:v>2.29</c:v>
                </c:pt>
                <c:pt idx="8">
                  <c:v>2.85</c:v>
                </c:pt>
                <c:pt idx="9">
                  <c:v>3.09</c:v>
                </c:pt>
                <c:pt idx="10">
                  <c:v>2.95</c:v>
                </c:pt>
                <c:pt idx="11">
                  <c:v>3.04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2.77</c:v>
                </c:pt>
                <c:pt idx="1">
                  <c:v>2.74</c:v>
                </c:pt>
                <c:pt idx="2">
                  <c:v>3.37</c:v>
                </c:pt>
                <c:pt idx="3">
                  <c:v>3.37</c:v>
                </c:pt>
                <c:pt idx="4">
                  <c:v>3.22</c:v>
                </c:pt>
                <c:pt idx="5">
                  <c:v>3.11</c:v>
                </c:pt>
                <c:pt idx="6">
                  <c:v>3.27</c:v>
                </c:pt>
                <c:pt idx="7">
                  <c:v>3.8</c:v>
                </c:pt>
                <c:pt idx="8">
                  <c:v>2.2200000000000002</c:v>
                </c:pt>
                <c:pt idx="9">
                  <c:v>2.41</c:v>
                </c:pt>
                <c:pt idx="10">
                  <c:v>2.5499999999999998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045440"/>
        <c:axId val="559120960"/>
      </c:lineChart>
      <c:catAx>
        <c:axId val="57004544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9120960"/>
        <c:crosses val="autoZero"/>
        <c:auto val="1"/>
        <c:lblAlgn val="ctr"/>
        <c:lblOffset val="100"/>
        <c:noMultiLvlLbl val="0"/>
      </c:catAx>
      <c:valAx>
        <c:axId val="559120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045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26.99</c:v>
                </c:pt>
                <c:pt idx="1">
                  <c:v>27.89</c:v>
                </c:pt>
                <c:pt idx="2">
                  <c:v>34.44</c:v>
                </c:pt>
                <c:pt idx="3">
                  <c:v>36.520000000000003</c:v>
                </c:pt>
                <c:pt idx="4">
                  <c:v>41.58</c:v>
                </c:pt>
                <c:pt idx="5">
                  <c:v>38.47</c:v>
                </c:pt>
                <c:pt idx="6">
                  <c:v>41.74</c:v>
                </c:pt>
                <c:pt idx="7">
                  <c:v>36.119999999999997</c:v>
                </c:pt>
                <c:pt idx="8">
                  <c:v>40.75</c:v>
                </c:pt>
                <c:pt idx="9">
                  <c:v>43.41</c:v>
                </c:pt>
                <c:pt idx="10">
                  <c:v>37.79</c:v>
                </c:pt>
                <c:pt idx="11">
                  <c:v>41.91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40.75</c:v>
                </c:pt>
                <c:pt idx="1">
                  <c:v>41.94</c:v>
                </c:pt>
                <c:pt idx="2">
                  <c:v>41.97</c:v>
                </c:pt>
                <c:pt idx="3">
                  <c:v>26.82</c:v>
                </c:pt>
                <c:pt idx="4">
                  <c:v>25.63</c:v>
                </c:pt>
                <c:pt idx="5">
                  <c:v>31.84</c:v>
                </c:pt>
                <c:pt idx="6">
                  <c:v>35.79</c:v>
                </c:pt>
                <c:pt idx="7">
                  <c:v>41.95</c:v>
                </c:pt>
                <c:pt idx="8">
                  <c:v>40.159999999999997</c:v>
                </c:pt>
                <c:pt idx="9">
                  <c:v>43.96</c:v>
                </c:pt>
                <c:pt idx="10">
                  <c:v>43.13</c:v>
                </c:pt>
                <c:pt idx="11">
                  <c:v>43.45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42.87</c:v>
                </c:pt>
                <c:pt idx="1">
                  <c:v>42.3</c:v>
                </c:pt>
                <c:pt idx="2">
                  <c:v>51.37</c:v>
                </c:pt>
                <c:pt idx="3">
                  <c:v>50.68</c:v>
                </c:pt>
                <c:pt idx="4">
                  <c:v>51.93</c:v>
                </c:pt>
                <c:pt idx="5">
                  <c:v>50.12</c:v>
                </c:pt>
                <c:pt idx="6">
                  <c:v>50.62</c:v>
                </c:pt>
                <c:pt idx="7">
                  <c:v>52.31</c:v>
                </c:pt>
                <c:pt idx="8">
                  <c:v>51.54</c:v>
                </c:pt>
                <c:pt idx="9">
                  <c:v>54.94</c:v>
                </c:pt>
                <c:pt idx="10">
                  <c:v>50.62</c:v>
                </c:pt>
                <c:pt idx="11">
                  <c:v>51.24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49.48</c:v>
                </c:pt>
                <c:pt idx="1">
                  <c:v>52.3</c:v>
                </c:pt>
                <c:pt idx="2">
                  <c:v>56.51</c:v>
                </c:pt>
                <c:pt idx="3">
                  <c:v>44.49</c:v>
                </c:pt>
                <c:pt idx="4">
                  <c:v>46.77</c:v>
                </c:pt>
                <c:pt idx="5">
                  <c:v>45.62</c:v>
                </c:pt>
                <c:pt idx="6">
                  <c:v>40.69</c:v>
                </c:pt>
                <c:pt idx="7">
                  <c:v>42.44</c:v>
                </c:pt>
                <c:pt idx="8">
                  <c:v>42.47</c:v>
                </c:pt>
                <c:pt idx="9">
                  <c:v>46.32</c:v>
                </c:pt>
                <c:pt idx="10">
                  <c:v>41.77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046464"/>
        <c:axId val="559123264"/>
      </c:lineChart>
      <c:catAx>
        <c:axId val="57004646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9123264"/>
        <c:crosses val="autoZero"/>
        <c:auto val="1"/>
        <c:lblAlgn val="ctr"/>
        <c:lblOffset val="100"/>
        <c:noMultiLvlLbl val="0"/>
      </c:catAx>
      <c:valAx>
        <c:axId val="559123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0464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2.9252E-2</c:v>
                </c:pt>
                <c:pt idx="1">
                  <c:v>2.9586000000000001E-2</c:v>
                </c:pt>
                <c:pt idx="2">
                  <c:v>7.1863999999999997E-2</c:v>
                </c:pt>
                <c:pt idx="3">
                  <c:v>8.8779999999999998E-2</c:v>
                </c:pt>
                <c:pt idx="4">
                  <c:v>0.25263799999999997</c:v>
                </c:pt>
                <c:pt idx="5">
                  <c:v>0.38825300000000001</c:v>
                </c:pt>
                <c:pt idx="6">
                  <c:v>0.13962699999999995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7.5219983718104177E-2</c:v>
                </c:pt>
                <c:pt idx="1">
                  <c:v>6.0257295555216299E-2</c:v>
                </c:pt>
                <c:pt idx="2">
                  <c:v>0.12416905323701831</c:v>
                </c:pt>
                <c:pt idx="3">
                  <c:v>2.9082797142464416E-2</c:v>
                </c:pt>
                <c:pt idx="4">
                  <c:v>0.26119357053717296</c:v>
                </c:pt>
                <c:pt idx="5">
                  <c:v>0.45007729981002387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0047488"/>
        <c:axId val="559126144"/>
      </c:barChart>
      <c:catAx>
        <c:axId val="57004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59126144"/>
        <c:crosses val="autoZero"/>
        <c:auto val="1"/>
        <c:lblAlgn val="ctr"/>
        <c:lblOffset val="100"/>
        <c:noMultiLvlLbl val="0"/>
      </c:catAx>
      <c:valAx>
        <c:axId val="55912614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04748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0.85450660980585069</c:v>
                </c:pt>
                <c:pt idx="1">
                  <c:v>0.72204626776093817</c:v>
                </c:pt>
                <c:pt idx="2">
                  <c:v>0.49256935852058625</c:v>
                </c:pt>
                <c:pt idx="3">
                  <c:v>0.42422065716131235</c:v>
                </c:pt>
                <c:pt idx="4">
                  <c:v>0.10181551856747352</c:v>
                </c:pt>
                <c:pt idx="5">
                  <c:v>0.25961792312525628</c:v>
                </c:pt>
                <c:pt idx="6">
                  <c:v>0.73809579334390529</c:v>
                </c:pt>
                <c:pt idx="7">
                  <c:v>0.94173871070505177</c:v>
                </c:pt>
                <c:pt idx="8">
                  <c:v>0.40337790031522203</c:v>
                </c:pt>
                <c:pt idx="9">
                  <c:v>0.46229700213492064</c:v>
                </c:pt>
                <c:pt idx="10">
                  <c:v>0.88504165119303868</c:v>
                </c:pt>
                <c:pt idx="11">
                  <c:v>0.5582964899651689</c:v>
                </c:pt>
                <c:pt idx="12">
                  <c:v>0.3401484764269912</c:v>
                </c:pt>
                <c:pt idx="13">
                  <c:v>0.17880906452458856</c:v>
                </c:pt>
                <c:pt idx="14">
                  <c:v>0.12463303301294856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0065408"/>
        <c:axId val="559127872"/>
      </c:barChart>
      <c:catAx>
        <c:axId val="570065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59127872"/>
        <c:crosses val="autoZero"/>
        <c:auto val="1"/>
        <c:lblAlgn val="ctr"/>
        <c:lblOffset val="100"/>
        <c:noMultiLvlLbl val="0"/>
      </c:catAx>
      <c:valAx>
        <c:axId val="55912787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06540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0.3302110502714129</c:v>
                </c:pt>
                <c:pt idx="1">
                  <c:v>3.3125323075358031E-2</c:v>
                </c:pt>
                <c:pt idx="2">
                  <c:v>0.35069831592718637</c:v>
                </c:pt>
                <c:pt idx="3">
                  <c:v>6.9644992672029865E-2</c:v>
                </c:pt>
                <c:pt idx="4">
                  <c:v>8.2979355114970472E-3</c:v>
                </c:pt>
                <c:pt idx="5">
                  <c:v>0.20413453656355462</c:v>
                </c:pt>
                <c:pt idx="6">
                  <c:v>3.8878459789612142E-3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066432"/>
        <c:axId val="559342720"/>
      </c:barChart>
      <c:catAx>
        <c:axId val="57006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59342720"/>
        <c:crosses val="autoZero"/>
        <c:auto val="0"/>
        <c:lblAlgn val="ctr"/>
        <c:lblOffset val="100"/>
        <c:noMultiLvlLbl val="0"/>
      </c:catAx>
      <c:valAx>
        <c:axId val="55934272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06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9815794</c:v>
                </c:pt>
                <c:pt idx="1">
                  <c:v>13096686</c:v>
                </c:pt>
                <c:pt idx="2">
                  <c:v>15175862</c:v>
                </c:pt>
                <c:pt idx="3">
                  <c:v>16992418</c:v>
                </c:pt>
                <c:pt idx="4">
                  <c:v>16907820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4883234</c:v>
                </c:pt>
                <c:pt idx="1">
                  <c:v>6380437</c:v>
                </c:pt>
                <c:pt idx="2">
                  <c:v>7393369</c:v>
                </c:pt>
                <c:pt idx="3">
                  <c:v>8233440</c:v>
                </c:pt>
                <c:pt idx="4">
                  <c:v>8208980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4932560</c:v>
                </c:pt>
                <c:pt idx="1">
                  <c:v>6716249</c:v>
                </c:pt>
                <c:pt idx="2">
                  <c:v>7782493</c:v>
                </c:pt>
                <c:pt idx="3">
                  <c:v>8758978</c:v>
                </c:pt>
                <c:pt idx="4">
                  <c:v>8698840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066944"/>
        <c:axId val="559345024"/>
      </c:lineChart>
      <c:catAx>
        <c:axId val="5700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59345024"/>
        <c:crosses val="autoZero"/>
        <c:auto val="1"/>
        <c:lblAlgn val="ctr"/>
        <c:lblOffset val="100"/>
        <c:noMultiLvlLbl val="0"/>
      </c:catAx>
      <c:valAx>
        <c:axId val="559345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066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1548039</c:v>
                </c:pt>
                <c:pt idx="1">
                  <c:v>1548276</c:v>
                </c:pt>
                <c:pt idx="2">
                  <c:v>4369454</c:v>
                </c:pt>
                <c:pt idx="3">
                  <c:v>383576</c:v>
                </c:pt>
                <c:pt idx="4">
                  <c:v>3091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1203991</c:v>
                </c:pt>
                <c:pt idx="1">
                  <c:v>1451853</c:v>
                </c:pt>
                <c:pt idx="2">
                  <c:v>583569</c:v>
                </c:pt>
                <c:pt idx="3">
                  <c:v>311930</c:v>
                </c:pt>
                <c:pt idx="4">
                  <c:v>229328</c:v>
                </c:pt>
                <c:pt idx="5">
                  <c:v>192256</c:v>
                </c:pt>
                <c:pt idx="6">
                  <c:v>3447558</c:v>
                </c:pt>
                <c:pt idx="7">
                  <c:v>162114</c:v>
                </c:pt>
                <c:pt idx="8">
                  <c:v>180388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7.5416600106289033E-2</c:v>
                </c:pt>
                <c:pt idx="1">
                  <c:v>0.62168646074502443</c:v>
                </c:pt>
                <c:pt idx="2">
                  <c:v>4.9958363340388133E-2</c:v>
                </c:pt>
                <c:pt idx="3">
                  <c:v>0.25293857580829843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1167776</c:v>
                </c:pt>
                <c:pt idx="1">
                  <c:v>1588984</c:v>
                </c:pt>
                <c:pt idx="2">
                  <c:v>454467</c:v>
                </c:pt>
                <c:pt idx="3">
                  <c:v>323100</c:v>
                </c:pt>
                <c:pt idx="4">
                  <c:v>235401</c:v>
                </c:pt>
                <c:pt idx="5">
                  <c:v>179562</c:v>
                </c:pt>
                <c:pt idx="6">
                  <c:v>3438472</c:v>
                </c:pt>
                <c:pt idx="7">
                  <c:v>166999</c:v>
                </c:pt>
                <c:pt idx="8">
                  <c:v>196917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885308</c:v>
                </c:pt>
                <c:pt idx="1">
                  <c:v>1709655</c:v>
                </c:pt>
                <c:pt idx="2">
                  <c:v>222068</c:v>
                </c:pt>
                <c:pt idx="3">
                  <c:v>320095</c:v>
                </c:pt>
                <c:pt idx="4">
                  <c:v>121027</c:v>
                </c:pt>
                <c:pt idx="5">
                  <c:v>319977</c:v>
                </c:pt>
                <c:pt idx="6">
                  <c:v>2315617</c:v>
                </c:pt>
                <c:pt idx="7">
                  <c:v>134941</c:v>
                </c:pt>
                <c:pt idx="8">
                  <c:v>90682</c:v>
                </c:pt>
                <c:pt idx="9">
                  <c:v>159468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1866516</c:v>
                </c:pt>
                <c:pt idx="1">
                  <c:v>898707</c:v>
                </c:pt>
                <c:pt idx="2">
                  <c:v>967809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12479</c:v>
                </c:pt>
                <c:pt idx="1">
                  <c:v>5776</c:v>
                </c:pt>
                <c:pt idx="2">
                  <c:v>6703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067456"/>
        <c:axId val="559933120"/>
      </c:barChart>
      <c:catAx>
        <c:axId val="57006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9933120"/>
        <c:crosses val="autoZero"/>
        <c:auto val="1"/>
        <c:lblAlgn val="ctr"/>
        <c:lblOffset val="100"/>
        <c:noMultiLvlLbl val="0"/>
      </c:catAx>
      <c:valAx>
        <c:axId val="5599331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067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46666</c:v>
                </c:pt>
                <c:pt idx="1">
                  <c:v>29321</c:v>
                </c:pt>
                <c:pt idx="2">
                  <c:v>17345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56</c:v>
                </c:pt>
                <c:pt idx="1">
                  <c:v>36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093568"/>
        <c:axId val="559934848"/>
      </c:barChart>
      <c:catAx>
        <c:axId val="57009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9934848"/>
        <c:crosses val="autoZero"/>
        <c:auto val="1"/>
        <c:lblAlgn val="ctr"/>
        <c:lblOffset val="100"/>
        <c:noMultiLvlLbl val="0"/>
      </c:catAx>
      <c:valAx>
        <c:axId val="559934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093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</c:v>
                </c:pt>
                <c:pt idx="1">
                  <c:v>322.20999999999998</c:v>
                </c:pt>
                <c:pt idx="2">
                  <c:v>326.05</c:v>
                </c:pt>
                <c:pt idx="3">
                  <c:v>340.33</c:v>
                </c:pt>
                <c:pt idx="4">
                  <c:v>378.12</c:v>
                </c:pt>
                <c:pt idx="5">
                  <c:v>303.94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094080"/>
        <c:axId val="559936576"/>
      </c:barChart>
      <c:catAx>
        <c:axId val="5700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9936576"/>
        <c:crosses val="autoZero"/>
        <c:auto val="1"/>
        <c:lblAlgn val="ctr"/>
        <c:lblOffset val="100"/>
        <c:noMultiLvlLbl val="0"/>
      </c:catAx>
      <c:valAx>
        <c:axId val="55993657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094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289.11</c:v>
                </c:pt>
                <c:pt idx="1">
                  <c:v>315.14999999999998</c:v>
                </c:pt>
                <c:pt idx="2">
                  <c:v>306.62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094592"/>
        <c:axId val="559938304"/>
      </c:barChart>
      <c:catAx>
        <c:axId val="57009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9938304"/>
        <c:crosses val="autoZero"/>
        <c:auto val="1"/>
        <c:lblAlgn val="ctr"/>
        <c:lblOffset val="100"/>
        <c:noMultiLvlLbl val="0"/>
      </c:catAx>
      <c:valAx>
        <c:axId val="55993830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094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0.2136000887225793</c:v>
                </c:pt>
                <c:pt idx="1">
                  <c:v>4.9600089680706505E-2</c:v>
                </c:pt>
                <c:pt idx="2">
                  <c:v>8.6899981819536259E-2</c:v>
                </c:pt>
                <c:pt idx="3">
                  <c:v>4.7800008191987611E-2</c:v>
                </c:pt>
                <c:pt idx="4">
                  <c:v>2.2400055954628843E-2</c:v>
                </c:pt>
                <c:pt idx="5">
                  <c:v>0.10519997192687285</c:v>
                </c:pt>
                <c:pt idx="6">
                  <c:v>8.4399988406660797E-2</c:v>
                </c:pt>
                <c:pt idx="7">
                  <c:v>4.8200026300591808E-2</c:v>
                </c:pt>
                <c:pt idx="8">
                  <c:v>6.219994150633406E-2</c:v>
                </c:pt>
                <c:pt idx="9">
                  <c:v>3.1100090519067806E-2</c:v>
                </c:pt>
                <c:pt idx="10">
                  <c:v>1.0899894629960494E-2</c:v>
                </c:pt>
                <c:pt idx="11">
                  <c:v>0.23770010187287521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36704"/>
        <c:axId val="522020544"/>
      </c:barChart>
      <c:catAx>
        <c:axId val="44333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202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20205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336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12771404</c:v>
                </c:pt>
                <c:pt idx="1">
                  <c:v>12837828</c:v>
                </c:pt>
                <c:pt idx="2">
                  <c:v>12756045</c:v>
                </c:pt>
                <c:pt idx="3">
                  <c:v>12770891</c:v>
                </c:pt>
                <c:pt idx="4">
                  <c:v>12715578</c:v>
                </c:pt>
                <c:pt idx="5">
                  <c:v>12514208</c:v>
                </c:pt>
                <c:pt idx="6">
                  <c:v>12194831</c:v>
                </c:pt>
                <c:pt idx="7">
                  <c:v>12264022</c:v>
                </c:pt>
                <c:pt idx="8">
                  <c:v>12242702</c:v>
                </c:pt>
                <c:pt idx="9">
                  <c:v>12100252</c:v>
                </c:pt>
                <c:pt idx="10">
                  <c:v>12100220</c:v>
                </c:pt>
                <c:pt idx="11">
                  <c:v>12090070</c:v>
                </c:pt>
                <c:pt idx="12">
                  <c:v>12140321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4382105</c:v>
                </c:pt>
                <c:pt idx="1">
                  <c:v>4357028</c:v>
                </c:pt>
                <c:pt idx="2">
                  <c:v>4318957</c:v>
                </c:pt>
                <c:pt idx="3">
                  <c:v>4293270</c:v>
                </c:pt>
                <c:pt idx="4">
                  <c:v>4257980</c:v>
                </c:pt>
                <c:pt idx="5">
                  <c:v>4258115</c:v>
                </c:pt>
                <c:pt idx="6">
                  <c:v>4253426</c:v>
                </c:pt>
                <c:pt idx="7">
                  <c:v>4285100</c:v>
                </c:pt>
                <c:pt idx="8">
                  <c:v>4297343</c:v>
                </c:pt>
                <c:pt idx="9">
                  <c:v>4328186</c:v>
                </c:pt>
                <c:pt idx="10">
                  <c:v>4315310</c:v>
                </c:pt>
                <c:pt idx="11">
                  <c:v>4317920</c:v>
                </c:pt>
                <c:pt idx="12">
                  <c:v>4349249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8063250</c:v>
                </c:pt>
                <c:pt idx="1">
                  <c:v>8125158</c:v>
                </c:pt>
                <c:pt idx="2">
                  <c:v>8113344</c:v>
                </c:pt>
                <c:pt idx="3">
                  <c:v>8132462</c:v>
                </c:pt>
                <c:pt idx="4">
                  <c:v>8113970</c:v>
                </c:pt>
                <c:pt idx="5">
                  <c:v>7915574</c:v>
                </c:pt>
                <c:pt idx="6">
                  <c:v>7751838</c:v>
                </c:pt>
                <c:pt idx="7">
                  <c:v>7786714</c:v>
                </c:pt>
                <c:pt idx="8">
                  <c:v>7729791</c:v>
                </c:pt>
                <c:pt idx="9">
                  <c:v>7553276</c:v>
                </c:pt>
                <c:pt idx="10">
                  <c:v>7565231</c:v>
                </c:pt>
                <c:pt idx="11">
                  <c:v>7570089</c:v>
                </c:pt>
                <c:pt idx="12">
                  <c:v>7583724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3513108</c:v>
                </c:pt>
                <c:pt idx="1">
                  <c:v>3529236</c:v>
                </c:pt>
                <c:pt idx="2">
                  <c:v>3407799</c:v>
                </c:pt>
                <c:pt idx="3">
                  <c:v>3429201</c:v>
                </c:pt>
                <c:pt idx="4">
                  <c:v>3430814</c:v>
                </c:pt>
                <c:pt idx="5">
                  <c:v>3498140</c:v>
                </c:pt>
                <c:pt idx="6">
                  <c:v>3526359</c:v>
                </c:pt>
                <c:pt idx="7">
                  <c:v>3587461</c:v>
                </c:pt>
                <c:pt idx="8">
                  <c:v>3574282</c:v>
                </c:pt>
                <c:pt idx="9">
                  <c:v>3564090</c:v>
                </c:pt>
                <c:pt idx="10">
                  <c:v>3550249</c:v>
                </c:pt>
                <c:pt idx="11">
                  <c:v>3553436</c:v>
                </c:pt>
                <c:pt idx="12">
                  <c:v>3614470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815232"/>
        <c:axId val="522022848"/>
      </c:lineChart>
      <c:catAx>
        <c:axId val="510815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2022848"/>
        <c:crosses val="autoZero"/>
        <c:auto val="1"/>
        <c:lblAlgn val="ctr"/>
        <c:lblOffset val="100"/>
        <c:noMultiLvlLbl val="0"/>
      </c:catAx>
      <c:valAx>
        <c:axId val="522022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815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24661348</c:v>
                </c:pt>
                <c:pt idx="1">
                  <c:v>24695996</c:v>
                </c:pt>
                <c:pt idx="2">
                  <c:v>24629573</c:v>
                </c:pt>
                <c:pt idx="3">
                  <c:v>24895995</c:v>
                </c:pt>
                <c:pt idx="4">
                  <c:v>25009969</c:v>
                </c:pt>
                <c:pt idx="5">
                  <c:v>25062555</c:v>
                </c:pt>
                <c:pt idx="6">
                  <c:v>26192393</c:v>
                </c:pt>
                <c:pt idx="7">
                  <c:v>26701682</c:v>
                </c:pt>
                <c:pt idx="8">
                  <c:v>26718851</c:v>
                </c:pt>
                <c:pt idx="9">
                  <c:v>26692537</c:v>
                </c:pt>
                <c:pt idx="10">
                  <c:v>26215499</c:v>
                </c:pt>
                <c:pt idx="11">
                  <c:v>26284060</c:v>
                </c:pt>
                <c:pt idx="12">
                  <c:v>26385065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10019800</c:v>
                </c:pt>
                <c:pt idx="1">
                  <c:v>9972310</c:v>
                </c:pt>
                <c:pt idx="2">
                  <c:v>10139331</c:v>
                </c:pt>
                <c:pt idx="3">
                  <c:v>10329060</c:v>
                </c:pt>
                <c:pt idx="4">
                  <c:v>10428757</c:v>
                </c:pt>
                <c:pt idx="5">
                  <c:v>10587536</c:v>
                </c:pt>
                <c:pt idx="6">
                  <c:v>10870535</c:v>
                </c:pt>
                <c:pt idx="7">
                  <c:v>11124783</c:v>
                </c:pt>
                <c:pt idx="8">
                  <c:v>11232588</c:v>
                </c:pt>
                <c:pt idx="9">
                  <c:v>11462228</c:v>
                </c:pt>
                <c:pt idx="10">
                  <c:v>11107578</c:v>
                </c:pt>
                <c:pt idx="11">
                  <c:v>11159333</c:v>
                </c:pt>
                <c:pt idx="12">
                  <c:v>11090890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9203922</c:v>
                </c:pt>
                <c:pt idx="1">
                  <c:v>9273548</c:v>
                </c:pt>
                <c:pt idx="2">
                  <c:v>9250989</c:v>
                </c:pt>
                <c:pt idx="3">
                  <c:v>9268417</c:v>
                </c:pt>
                <c:pt idx="4">
                  <c:v>9249449</c:v>
                </c:pt>
                <c:pt idx="5">
                  <c:v>9057596</c:v>
                </c:pt>
                <c:pt idx="6">
                  <c:v>9833873</c:v>
                </c:pt>
                <c:pt idx="7">
                  <c:v>9942074</c:v>
                </c:pt>
                <c:pt idx="8">
                  <c:v>9847082</c:v>
                </c:pt>
                <c:pt idx="9">
                  <c:v>9596512</c:v>
                </c:pt>
                <c:pt idx="10">
                  <c:v>9615518</c:v>
                </c:pt>
                <c:pt idx="11">
                  <c:v>9648499</c:v>
                </c:pt>
                <c:pt idx="12">
                  <c:v>9703528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4741097</c:v>
                </c:pt>
                <c:pt idx="1">
                  <c:v>4777855</c:v>
                </c:pt>
                <c:pt idx="2">
                  <c:v>4551783</c:v>
                </c:pt>
                <c:pt idx="3">
                  <c:v>4602478</c:v>
                </c:pt>
                <c:pt idx="4">
                  <c:v>4636821</c:v>
                </c:pt>
                <c:pt idx="5">
                  <c:v>4775221</c:v>
                </c:pt>
                <c:pt idx="6">
                  <c:v>4838761</c:v>
                </c:pt>
                <c:pt idx="7">
                  <c:v>4985483</c:v>
                </c:pt>
                <c:pt idx="8">
                  <c:v>4977470</c:v>
                </c:pt>
                <c:pt idx="9">
                  <c:v>4958371</c:v>
                </c:pt>
                <c:pt idx="10">
                  <c:v>4854096</c:v>
                </c:pt>
                <c:pt idx="11">
                  <c:v>4869170</c:v>
                </c:pt>
                <c:pt idx="12">
                  <c:v>4986108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28960"/>
        <c:axId val="522025152"/>
      </c:lineChart>
      <c:catAx>
        <c:axId val="3115289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2025152"/>
        <c:crosses val="autoZero"/>
        <c:auto val="1"/>
        <c:lblAlgn val="ctr"/>
        <c:lblOffset val="100"/>
        <c:noMultiLvlLbl val="0"/>
      </c:catAx>
      <c:valAx>
        <c:axId val="522025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5289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399291673438</c:v>
                </c:pt>
                <c:pt idx="1">
                  <c:v>413016314243</c:v>
                </c:pt>
                <c:pt idx="2">
                  <c:v>406841206187</c:v>
                </c:pt>
                <c:pt idx="3">
                  <c:v>411985429254</c:v>
                </c:pt>
                <c:pt idx="4">
                  <c:v>411878466452</c:v>
                </c:pt>
                <c:pt idx="5">
                  <c:v>412585793389</c:v>
                </c:pt>
                <c:pt idx="6">
                  <c:v>413825583817</c:v>
                </c:pt>
                <c:pt idx="7">
                  <c:v>418681452462</c:v>
                </c:pt>
                <c:pt idx="8">
                  <c:v>417192701735</c:v>
                </c:pt>
                <c:pt idx="9">
                  <c:v>414625528064</c:v>
                </c:pt>
                <c:pt idx="10">
                  <c:v>412525001854</c:v>
                </c:pt>
                <c:pt idx="11">
                  <c:v>417782755804</c:v>
                </c:pt>
                <c:pt idx="12">
                  <c:v>426231627888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143045018047</c:v>
                </c:pt>
                <c:pt idx="1">
                  <c:v>141932232785</c:v>
                </c:pt>
                <c:pt idx="2">
                  <c:v>141836446200</c:v>
                </c:pt>
                <c:pt idx="3">
                  <c:v>141054326976</c:v>
                </c:pt>
                <c:pt idx="4">
                  <c:v>141407765878</c:v>
                </c:pt>
                <c:pt idx="5">
                  <c:v>142548263330</c:v>
                </c:pt>
                <c:pt idx="6">
                  <c:v>145272681656</c:v>
                </c:pt>
                <c:pt idx="7">
                  <c:v>148683787455</c:v>
                </c:pt>
                <c:pt idx="8">
                  <c:v>149243998488</c:v>
                </c:pt>
                <c:pt idx="9">
                  <c:v>149738920597</c:v>
                </c:pt>
                <c:pt idx="10">
                  <c:v>146982054564</c:v>
                </c:pt>
                <c:pt idx="11">
                  <c:v>147542743291</c:v>
                </c:pt>
                <c:pt idx="12">
                  <c:v>152001193940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37695930774</c:v>
                </c:pt>
                <c:pt idx="1">
                  <c:v>37513131448</c:v>
                </c:pt>
                <c:pt idx="2">
                  <c:v>34651367793</c:v>
                </c:pt>
                <c:pt idx="3">
                  <c:v>37085783933</c:v>
                </c:pt>
                <c:pt idx="4">
                  <c:v>36503960321</c:v>
                </c:pt>
                <c:pt idx="5">
                  <c:v>35597721976</c:v>
                </c:pt>
                <c:pt idx="6">
                  <c:v>36192091402</c:v>
                </c:pt>
                <c:pt idx="7">
                  <c:v>36234358420</c:v>
                </c:pt>
                <c:pt idx="8">
                  <c:v>34769525630</c:v>
                </c:pt>
                <c:pt idx="9">
                  <c:v>34302652977</c:v>
                </c:pt>
                <c:pt idx="10">
                  <c:v>34565358985</c:v>
                </c:pt>
                <c:pt idx="11">
                  <c:v>39780662889</c:v>
                </c:pt>
                <c:pt idx="12">
                  <c:v>42952299130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40967933903</c:v>
                </c:pt>
                <c:pt idx="1">
                  <c:v>44028612591</c:v>
                </c:pt>
                <c:pt idx="2">
                  <c:v>41445685645</c:v>
                </c:pt>
                <c:pt idx="3">
                  <c:v>40105139363</c:v>
                </c:pt>
                <c:pt idx="4">
                  <c:v>39931967164</c:v>
                </c:pt>
                <c:pt idx="5">
                  <c:v>40794807085</c:v>
                </c:pt>
                <c:pt idx="6">
                  <c:v>39572419654</c:v>
                </c:pt>
                <c:pt idx="7">
                  <c:v>41881243841</c:v>
                </c:pt>
                <c:pt idx="8">
                  <c:v>41651392372</c:v>
                </c:pt>
                <c:pt idx="9">
                  <c:v>39299886873</c:v>
                </c:pt>
                <c:pt idx="10">
                  <c:v>39314578357</c:v>
                </c:pt>
                <c:pt idx="11">
                  <c:v>39140181934</c:v>
                </c:pt>
                <c:pt idx="12">
                  <c:v>39915263254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50784"/>
        <c:axId val="522519104"/>
      </c:lineChart>
      <c:catAx>
        <c:axId val="514550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2519104"/>
        <c:crosses val="autoZero"/>
        <c:auto val="1"/>
        <c:lblAlgn val="ctr"/>
        <c:lblOffset val="100"/>
        <c:noMultiLvlLbl val="0"/>
      </c:catAx>
      <c:valAx>
        <c:axId val="522519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4550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16191</c:v>
                </c:pt>
                <c:pt idx="1">
                  <c:v>16724</c:v>
                </c:pt>
                <c:pt idx="2">
                  <c:v>16518</c:v>
                </c:pt>
                <c:pt idx="3">
                  <c:v>16548</c:v>
                </c:pt>
                <c:pt idx="4">
                  <c:v>16469</c:v>
                </c:pt>
                <c:pt idx="5">
                  <c:v>16462</c:v>
                </c:pt>
                <c:pt idx="6">
                  <c:v>15799</c:v>
                </c:pt>
                <c:pt idx="7">
                  <c:v>15680</c:v>
                </c:pt>
                <c:pt idx="8">
                  <c:v>15614</c:v>
                </c:pt>
                <c:pt idx="9">
                  <c:v>15533</c:v>
                </c:pt>
                <c:pt idx="10">
                  <c:v>15736</c:v>
                </c:pt>
                <c:pt idx="11">
                  <c:v>15895</c:v>
                </c:pt>
                <c:pt idx="12">
                  <c:v>16154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14276</c:v>
                </c:pt>
                <c:pt idx="1">
                  <c:v>14233</c:v>
                </c:pt>
                <c:pt idx="2">
                  <c:v>13989</c:v>
                </c:pt>
                <c:pt idx="3">
                  <c:v>13656</c:v>
                </c:pt>
                <c:pt idx="4">
                  <c:v>13559</c:v>
                </c:pt>
                <c:pt idx="5">
                  <c:v>13464</c:v>
                </c:pt>
                <c:pt idx="6">
                  <c:v>13364</c:v>
                </c:pt>
                <c:pt idx="7">
                  <c:v>13365</c:v>
                </c:pt>
                <c:pt idx="8">
                  <c:v>13287</c:v>
                </c:pt>
                <c:pt idx="9">
                  <c:v>13064</c:v>
                </c:pt>
                <c:pt idx="10">
                  <c:v>13233</c:v>
                </c:pt>
                <c:pt idx="11">
                  <c:v>13221</c:v>
                </c:pt>
                <c:pt idx="12">
                  <c:v>13705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4096</c:v>
                </c:pt>
                <c:pt idx="1">
                  <c:v>4045</c:v>
                </c:pt>
                <c:pt idx="2">
                  <c:v>3746</c:v>
                </c:pt>
                <c:pt idx="3">
                  <c:v>4001</c:v>
                </c:pt>
                <c:pt idx="4">
                  <c:v>3947</c:v>
                </c:pt>
                <c:pt idx="5">
                  <c:v>3930</c:v>
                </c:pt>
                <c:pt idx="6">
                  <c:v>3680</c:v>
                </c:pt>
                <c:pt idx="7">
                  <c:v>3645</c:v>
                </c:pt>
                <c:pt idx="8">
                  <c:v>3531</c:v>
                </c:pt>
                <c:pt idx="9">
                  <c:v>3574</c:v>
                </c:pt>
                <c:pt idx="10">
                  <c:v>3595</c:v>
                </c:pt>
                <c:pt idx="11">
                  <c:v>4123</c:v>
                </c:pt>
                <c:pt idx="12">
                  <c:v>4426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8641</c:v>
                </c:pt>
                <c:pt idx="1">
                  <c:v>9215</c:v>
                </c:pt>
                <c:pt idx="2">
                  <c:v>9105</c:v>
                </c:pt>
                <c:pt idx="3">
                  <c:v>8714</c:v>
                </c:pt>
                <c:pt idx="4">
                  <c:v>8612</c:v>
                </c:pt>
                <c:pt idx="5">
                  <c:v>8543</c:v>
                </c:pt>
                <c:pt idx="6">
                  <c:v>8178</c:v>
                </c:pt>
                <c:pt idx="7">
                  <c:v>8401</c:v>
                </c:pt>
                <c:pt idx="8">
                  <c:v>8368</c:v>
                </c:pt>
                <c:pt idx="9">
                  <c:v>7926</c:v>
                </c:pt>
                <c:pt idx="10">
                  <c:v>8099</c:v>
                </c:pt>
                <c:pt idx="11">
                  <c:v>8038</c:v>
                </c:pt>
                <c:pt idx="12">
                  <c:v>8005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32800"/>
        <c:axId val="522521408"/>
      </c:lineChart>
      <c:catAx>
        <c:axId val="4435328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2521408"/>
        <c:crosses val="autoZero"/>
        <c:auto val="1"/>
        <c:lblAlgn val="ctr"/>
        <c:lblOffset val="100"/>
        <c:noMultiLvlLbl val="0"/>
      </c:catAx>
      <c:valAx>
        <c:axId val="52252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532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1.8100000000000002E-2</c:v>
                </c:pt>
                <c:pt idx="1">
                  <c:v>1.7299999999999999E-2</c:v>
                </c:pt>
                <c:pt idx="2">
                  <c:v>1.7100000000000001E-2</c:v>
                </c:pt>
                <c:pt idx="3">
                  <c:v>1.7100000000000001E-2</c:v>
                </c:pt>
                <c:pt idx="4">
                  <c:v>1.7000000000000001E-2</c:v>
                </c:pt>
                <c:pt idx="5">
                  <c:v>1.9300000000000001E-2</c:v>
                </c:pt>
                <c:pt idx="6">
                  <c:v>1.78E-2</c:v>
                </c:pt>
                <c:pt idx="7">
                  <c:v>1.7299999999999999E-2</c:v>
                </c:pt>
                <c:pt idx="8">
                  <c:v>1.7100000000000001E-2</c:v>
                </c:pt>
                <c:pt idx="9">
                  <c:v>1.61E-2</c:v>
                </c:pt>
                <c:pt idx="10">
                  <c:v>1.6899999999999998E-2</c:v>
                </c:pt>
                <c:pt idx="11">
                  <c:v>1.67E-2</c:v>
                </c:pt>
                <c:pt idx="12">
                  <c:v>1.6500000000000001E-2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6.6E-3</c:v>
                </c:pt>
                <c:pt idx="1">
                  <c:v>6.6E-3</c:v>
                </c:pt>
                <c:pt idx="2">
                  <c:v>6.4999999999999997E-3</c:v>
                </c:pt>
                <c:pt idx="3">
                  <c:v>6.6E-3</c:v>
                </c:pt>
                <c:pt idx="4">
                  <c:v>6.4999999999999997E-3</c:v>
                </c:pt>
                <c:pt idx="5">
                  <c:v>6.4999999999999997E-3</c:v>
                </c:pt>
                <c:pt idx="6">
                  <c:v>6.4000000000000003E-3</c:v>
                </c:pt>
                <c:pt idx="7">
                  <c:v>6.6E-3</c:v>
                </c:pt>
                <c:pt idx="8">
                  <c:v>6.3E-3</c:v>
                </c:pt>
                <c:pt idx="9">
                  <c:v>6.3E-3</c:v>
                </c:pt>
                <c:pt idx="10">
                  <c:v>6.3E-3</c:v>
                </c:pt>
                <c:pt idx="11">
                  <c:v>6.4000000000000003E-3</c:v>
                </c:pt>
                <c:pt idx="12">
                  <c:v>6.4000000000000003E-3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1.15E-2</c:v>
                </c:pt>
                <c:pt idx="1">
                  <c:v>1.0699999999999999E-2</c:v>
                </c:pt>
                <c:pt idx="2">
                  <c:v>1.0999999999999999E-2</c:v>
                </c:pt>
                <c:pt idx="3">
                  <c:v>1.04E-2</c:v>
                </c:pt>
                <c:pt idx="4">
                  <c:v>1.03E-2</c:v>
                </c:pt>
                <c:pt idx="5">
                  <c:v>1.2699999999999999E-2</c:v>
                </c:pt>
                <c:pt idx="6">
                  <c:v>1.14E-2</c:v>
                </c:pt>
                <c:pt idx="7">
                  <c:v>1.0800000000000001E-2</c:v>
                </c:pt>
                <c:pt idx="8">
                  <c:v>1.0800000000000001E-2</c:v>
                </c:pt>
                <c:pt idx="9">
                  <c:v>9.2999999999999992E-3</c:v>
                </c:pt>
                <c:pt idx="10">
                  <c:v>1.0500000000000001E-2</c:v>
                </c:pt>
                <c:pt idx="11">
                  <c:v>1.0800000000000001E-2</c:v>
                </c:pt>
                <c:pt idx="12">
                  <c:v>1.01E-2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3.3999999999999998E-3</c:v>
                </c:pt>
                <c:pt idx="1">
                  <c:v>3.3E-3</c:v>
                </c:pt>
                <c:pt idx="2">
                  <c:v>3.2000000000000002E-3</c:v>
                </c:pt>
                <c:pt idx="3">
                  <c:v>3.3E-3</c:v>
                </c:pt>
                <c:pt idx="4">
                  <c:v>3.5000000000000001E-3</c:v>
                </c:pt>
                <c:pt idx="5">
                  <c:v>3.8E-3</c:v>
                </c:pt>
                <c:pt idx="6">
                  <c:v>3.8999999999999998E-3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4.0000000000000001E-3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4.1000000000000003E-3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815744"/>
        <c:axId val="522523712"/>
      </c:lineChart>
      <c:catAx>
        <c:axId val="510815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22523712"/>
        <c:crosses val="autoZero"/>
        <c:auto val="1"/>
        <c:lblAlgn val="ctr"/>
        <c:lblOffset val="100"/>
        <c:noMultiLvlLbl val="0"/>
      </c:catAx>
      <c:valAx>
        <c:axId val="522523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8157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pri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5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5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889000</xdr:colOff>
      <xdr:row>15</xdr:row>
      <xdr:rowOff>88900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889000" cy="1079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571500</xdr:colOff>
      <xdr:row>12</xdr:row>
      <xdr:rowOff>196850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5715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345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125</v>
      </c>
      <c r="F16" s="115" t="s">
        <v>241</v>
      </c>
      <c r="G16" s="118">
        <v>375200</v>
      </c>
      <c r="H16" s="121">
        <f t="shared" ref="H16:H22" si="0">IF(SUM($B$70:$B$75)&gt;0,G16/SUM($B$70:$B$75,0))</f>
        <v>2.912082807465146E-2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969153</v>
      </c>
      <c r="H17" s="114">
        <f t="shared" si="0"/>
        <v>7.5219983718104177E-2</v>
      </c>
    </row>
    <row r="18" spans="1:8" ht="15.75" x14ac:dyDescent="0.25">
      <c r="A18" s="68"/>
      <c r="B18" s="69">
        <f>C18+D18</f>
        <v>4894</v>
      </c>
      <c r="C18" s="69">
        <v>571</v>
      </c>
      <c r="D18" s="69">
        <v>4323</v>
      </c>
      <c r="F18" s="26" t="s">
        <v>244</v>
      </c>
      <c r="G18" s="119">
        <v>776370</v>
      </c>
      <c r="H18" s="114">
        <f t="shared" si="0"/>
        <v>6.0257295555216299E-2</v>
      </c>
    </row>
    <row r="19" spans="1:8" x14ac:dyDescent="0.2">
      <c r="A19" s="70"/>
      <c r="F19" s="26" t="s">
        <v>245</v>
      </c>
      <c r="G19" s="119">
        <v>1599825</v>
      </c>
      <c r="H19" s="114">
        <f t="shared" si="0"/>
        <v>0.12416905323701831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374710</v>
      </c>
      <c r="H20" s="114">
        <f t="shared" si="0"/>
        <v>2.9082797142464416E-2</v>
      </c>
    </row>
    <row r="21" spans="1:8" ht="15.75" x14ac:dyDescent="0.25">
      <c r="A21" s="14" t="s">
        <v>485</v>
      </c>
      <c r="B21" s="10"/>
      <c r="C21" s="10"/>
      <c r="D21" s="11">
        <v>16907820</v>
      </c>
      <c r="F21" s="26" t="s">
        <v>247</v>
      </c>
      <c r="G21" s="119">
        <v>3365283</v>
      </c>
      <c r="H21" s="114">
        <f t="shared" si="0"/>
        <v>0.26119357053717296</v>
      </c>
    </row>
    <row r="22" spans="1:8" ht="15.75" x14ac:dyDescent="0.25">
      <c r="A22" s="14" t="s">
        <v>486</v>
      </c>
      <c r="B22" s="10"/>
      <c r="C22" s="10"/>
      <c r="D22" s="12">
        <v>-2.4919999999999999E-3</v>
      </c>
      <c r="F22" s="26" t="s">
        <v>248</v>
      </c>
      <c r="G22" s="119">
        <v>5798908</v>
      </c>
      <c r="H22" s="114">
        <f t="shared" si="0"/>
        <v>0.45007729981002387</v>
      </c>
    </row>
    <row r="23" spans="1:8" ht="15.75" x14ac:dyDescent="0.25">
      <c r="A23" s="9" t="s">
        <v>4</v>
      </c>
      <c r="B23" s="10"/>
      <c r="C23" s="10"/>
      <c r="D23" s="11">
        <v>4545368</v>
      </c>
      <c r="F23" s="27" t="s">
        <v>249</v>
      </c>
      <c r="G23" s="117"/>
      <c r="H23" s="125">
        <v>10.08</v>
      </c>
    </row>
    <row r="24" spans="1:8" ht="15.75" x14ac:dyDescent="0.25">
      <c r="A24" s="14" t="s">
        <v>5</v>
      </c>
      <c r="B24" s="10"/>
      <c r="C24" s="10"/>
      <c r="D24" s="11">
        <v>4542472</v>
      </c>
      <c r="F24" s="27" t="s">
        <v>250</v>
      </c>
      <c r="G24" s="117"/>
      <c r="H24" s="125">
        <v>9.93</v>
      </c>
    </row>
    <row r="25" spans="1:8" ht="15.75" x14ac:dyDescent="0.25">
      <c r="A25" s="9" t="s">
        <v>6</v>
      </c>
      <c r="B25" s="10"/>
      <c r="C25" s="10"/>
      <c r="D25" s="11">
        <v>8530344</v>
      </c>
      <c r="F25" s="27" t="s">
        <v>251</v>
      </c>
      <c r="G25" s="117"/>
      <c r="H25" s="125">
        <v>10.25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8324.17</v>
      </c>
      <c r="F28" s="26" t="s">
        <v>252</v>
      </c>
      <c r="G28" s="119">
        <v>12669047</v>
      </c>
      <c r="H28" s="114">
        <f t="shared" ref="H28:H34" si="1">IF($B$58&gt;0,G28/$B$58,0)</f>
        <v>0.7493010334862803</v>
      </c>
    </row>
    <row r="29" spans="1:8" ht="15.75" x14ac:dyDescent="0.25">
      <c r="A29" s="9" t="s">
        <v>10</v>
      </c>
      <c r="B29" s="16"/>
      <c r="C29" s="127">
        <v>6095.22</v>
      </c>
      <c r="F29" s="115" t="s">
        <v>254</v>
      </c>
      <c r="G29" s="118">
        <v>4238773</v>
      </c>
      <c r="H29" s="121">
        <f t="shared" si="1"/>
        <v>0.2506989665137197</v>
      </c>
    </row>
    <row r="30" spans="1:8" ht="15.75" x14ac:dyDescent="0.25">
      <c r="A30" s="9" t="s">
        <v>69</v>
      </c>
      <c r="B30" s="16"/>
      <c r="C30" s="127">
        <v>1835.78</v>
      </c>
      <c r="F30" s="26" t="s">
        <v>255</v>
      </c>
      <c r="G30" s="119">
        <v>1107780</v>
      </c>
      <c r="H30" s="114">
        <f t="shared" si="1"/>
        <v>6.5518795444947958E-2</v>
      </c>
    </row>
    <row r="31" spans="1:8" ht="15.75" x14ac:dyDescent="0.25">
      <c r="A31" s="9" t="s">
        <v>70</v>
      </c>
      <c r="B31" s="16"/>
      <c r="C31" s="127">
        <v>2378.81</v>
      </c>
      <c r="F31" s="26" t="s">
        <v>256</v>
      </c>
      <c r="G31" s="119">
        <v>1654908</v>
      </c>
      <c r="H31" s="114">
        <f t="shared" si="1"/>
        <v>9.7878259882113725E-2</v>
      </c>
    </row>
    <row r="32" spans="1:8" ht="15.75" x14ac:dyDescent="0.25">
      <c r="A32" s="9" t="s">
        <v>11</v>
      </c>
      <c r="B32" s="16"/>
      <c r="C32" s="127">
        <v>2784.98</v>
      </c>
      <c r="F32" s="26" t="s">
        <v>257</v>
      </c>
      <c r="G32" s="119">
        <v>220801</v>
      </c>
      <c r="H32" s="114">
        <f t="shared" si="1"/>
        <v>1.3059105195110901E-2</v>
      </c>
    </row>
    <row r="33" spans="1:8" ht="15.75" x14ac:dyDescent="0.25">
      <c r="A33" s="9" t="s">
        <v>72</v>
      </c>
      <c r="B33" s="16"/>
      <c r="C33" s="127">
        <v>5628.73</v>
      </c>
      <c r="F33" s="26" t="s">
        <v>258</v>
      </c>
      <c r="G33" s="119">
        <v>576771</v>
      </c>
      <c r="H33" s="114">
        <f t="shared" si="1"/>
        <v>3.4112676856034661E-2</v>
      </c>
    </row>
    <row r="34" spans="1:8" ht="15.75" x14ac:dyDescent="0.25">
      <c r="A34" s="9" t="s">
        <v>239</v>
      </c>
      <c r="B34" s="16"/>
      <c r="C34" s="127">
        <v>4520.2</v>
      </c>
      <c r="F34" s="26" t="s">
        <v>259</v>
      </c>
      <c r="G34" s="119">
        <v>678513</v>
      </c>
      <c r="H34" s="114">
        <f t="shared" si="1"/>
        <v>4.0130129135512442E-2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2.9252E-2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2.9586000000000001E-2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7.1863999999999997E-2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8.8779999999999998E-2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0.25263799999999997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0.38825300000000001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0.13962699999999995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20.1698625913886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504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9815794</v>
      </c>
      <c r="C54" s="22">
        <f>+B54-D54</f>
        <v>4883234</v>
      </c>
      <c r="D54" s="22">
        <f>ROUND(B54/(E54+1),0)</f>
        <v>4932560</v>
      </c>
      <c r="E54" s="122">
        <v>0.99</v>
      </c>
      <c r="F54" s="20"/>
      <c r="I54" s="1"/>
    </row>
    <row r="55" spans="1:9" x14ac:dyDescent="0.2">
      <c r="A55" s="18">
        <v>2000</v>
      </c>
      <c r="B55" s="19">
        <v>13096686</v>
      </c>
      <c r="C55" s="19">
        <f>+B55-D55</f>
        <v>6380437</v>
      </c>
      <c r="D55" s="19">
        <f>ROUND(B55/(E55+1),0)</f>
        <v>6716249</v>
      </c>
      <c r="E55" s="123">
        <v>0.95</v>
      </c>
      <c r="F55" s="24">
        <v>2.9256000000000001E-2</v>
      </c>
      <c r="I55" s="1"/>
    </row>
    <row r="56" spans="1:9" x14ac:dyDescent="0.2">
      <c r="A56" s="21">
        <v>2010</v>
      </c>
      <c r="B56" s="22">
        <v>15175862</v>
      </c>
      <c r="C56" s="22">
        <f>+B56-D56</f>
        <v>7393369</v>
      </c>
      <c r="D56" s="22">
        <f>ROUND(B56/(E56+1),0)</f>
        <v>7782493</v>
      </c>
      <c r="E56" s="122">
        <v>0.95</v>
      </c>
      <c r="F56" s="23">
        <v>1.4844E-2</v>
      </c>
      <c r="I56" s="1"/>
    </row>
    <row r="57" spans="1:9" x14ac:dyDescent="0.2">
      <c r="A57" s="18">
        <v>2020</v>
      </c>
      <c r="B57" s="19">
        <v>16992418</v>
      </c>
      <c r="C57" s="19">
        <f>+B57-D57</f>
        <v>8233440</v>
      </c>
      <c r="D57" s="19">
        <f>ROUND(B57/(E57+1),0)</f>
        <v>8758978</v>
      </c>
      <c r="E57" s="123">
        <v>0.94</v>
      </c>
      <c r="F57" s="24">
        <v>1.137E-2</v>
      </c>
      <c r="I57" s="1"/>
    </row>
    <row r="58" spans="1:9" ht="15.75" x14ac:dyDescent="0.25">
      <c r="A58" s="90">
        <v>2022</v>
      </c>
      <c r="B58" s="91">
        <f>C58+D58</f>
        <v>16907820</v>
      </c>
      <c r="C58" s="91">
        <v>8208980</v>
      </c>
      <c r="D58" s="91">
        <v>8698840</v>
      </c>
      <c r="E58" s="124">
        <v>0.94368674443948852</v>
      </c>
      <c r="F58" s="92">
        <v>-2.4919999999999999E-3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7.99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46.61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14.24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53.71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1517731</v>
      </c>
      <c r="C68" s="34">
        <v>757713</v>
      </c>
      <c r="D68" s="35">
        <v>760018</v>
      </c>
      <c r="I68" s="1"/>
    </row>
    <row r="69" spans="1:9" ht="15.75" x14ac:dyDescent="0.25">
      <c r="A69" s="18" t="s">
        <v>23</v>
      </c>
      <c r="B69" s="11">
        <f t="shared" si="2"/>
        <v>2505840</v>
      </c>
      <c r="C69" s="34">
        <v>1326013</v>
      </c>
      <c r="D69" s="35">
        <v>1179827</v>
      </c>
      <c r="I69" s="1"/>
    </row>
    <row r="70" spans="1:9" ht="15.75" x14ac:dyDescent="0.25">
      <c r="A70" s="18" t="s">
        <v>24</v>
      </c>
      <c r="B70" s="11">
        <f t="shared" si="2"/>
        <v>862758</v>
      </c>
      <c r="C70" s="34">
        <v>443430</v>
      </c>
      <c r="D70" s="35">
        <v>419328</v>
      </c>
      <c r="I70" s="1"/>
    </row>
    <row r="71" spans="1:9" ht="15.75" x14ac:dyDescent="0.25">
      <c r="A71" s="18" t="s">
        <v>25</v>
      </c>
      <c r="B71" s="11">
        <f t="shared" si="2"/>
        <v>2006131</v>
      </c>
      <c r="C71" s="34">
        <v>1004227</v>
      </c>
      <c r="D71" s="35">
        <v>1001904</v>
      </c>
      <c r="I71" s="1"/>
    </row>
    <row r="72" spans="1:9" ht="15.75" x14ac:dyDescent="0.25">
      <c r="A72" s="36" t="s">
        <v>81</v>
      </c>
      <c r="B72" s="11">
        <f t="shared" si="2"/>
        <v>3261330</v>
      </c>
      <c r="C72" s="34">
        <v>1557639</v>
      </c>
      <c r="D72" s="35">
        <v>1703691</v>
      </c>
      <c r="I72" s="1"/>
    </row>
    <row r="73" spans="1:9" ht="15.75" x14ac:dyDescent="0.25">
      <c r="A73" s="36" t="s">
        <v>82</v>
      </c>
      <c r="B73" s="11">
        <f>C73+D73</f>
        <v>2610544</v>
      </c>
      <c r="C73" s="34">
        <v>1252230</v>
      </c>
      <c r="D73" s="35">
        <v>1358314</v>
      </c>
      <c r="I73" s="1"/>
    </row>
    <row r="74" spans="1:9" ht="15.75" x14ac:dyDescent="0.25">
      <c r="A74" s="36" t="s">
        <v>83</v>
      </c>
      <c r="B74" s="11">
        <f>C74+D74</f>
        <v>2177344</v>
      </c>
      <c r="C74" s="34">
        <v>1006793</v>
      </c>
      <c r="D74" s="35">
        <v>1170551</v>
      </c>
      <c r="I74" s="1"/>
    </row>
    <row r="75" spans="1:9" ht="15.75" x14ac:dyDescent="0.25">
      <c r="A75" s="18" t="s">
        <v>26</v>
      </c>
      <c r="B75" s="11">
        <f t="shared" si="2"/>
        <v>1966142</v>
      </c>
      <c r="C75" s="34">
        <v>860935</v>
      </c>
      <c r="D75" s="35">
        <v>1105207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4545368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3.72</v>
      </c>
      <c r="F95" s="130" t="s">
        <v>261</v>
      </c>
      <c r="G95" s="129"/>
      <c r="H95" s="11">
        <v>3884047</v>
      </c>
      <c r="I95" s="12">
        <f>IF(AND($C$94&gt;0,$C$94&lt;&gt;"N/D")=TRUE,H95/$C$94,0)</f>
        <v>0.85450660980585069</v>
      </c>
    </row>
    <row r="96" spans="1:9" ht="15.75" x14ac:dyDescent="0.25">
      <c r="F96" s="130" t="s">
        <v>262</v>
      </c>
      <c r="G96" s="129"/>
      <c r="H96" s="11">
        <v>3281966</v>
      </c>
      <c r="I96" s="12">
        <f t="shared" ref="I96:I109" si="3">IF(AND($C$94&gt;0,$C$94&lt;&gt;"N/D")=TRUE,H96/$C$94,0)</f>
        <v>0.72204626776093817</v>
      </c>
    </row>
    <row r="97" spans="1:9" ht="15.75" x14ac:dyDescent="0.25">
      <c r="F97" s="128" t="s">
        <v>265</v>
      </c>
      <c r="G97" s="129"/>
      <c r="H97" s="11">
        <v>2238909</v>
      </c>
      <c r="I97" s="12">
        <f t="shared" si="3"/>
        <v>0.49256935852058625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1928239</v>
      </c>
      <c r="I98" s="12">
        <f t="shared" si="3"/>
        <v>0.42422065716131235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462789</v>
      </c>
      <c r="I99" s="12">
        <f t="shared" si="3"/>
        <v>0.10181551856747352</v>
      </c>
    </row>
    <row r="100" spans="1:9" ht="15.75" x14ac:dyDescent="0.25">
      <c r="A100" s="43" t="s">
        <v>31</v>
      </c>
      <c r="B100" s="11">
        <v>2902676</v>
      </c>
      <c r="C100" s="12">
        <f>IF(AND($C$94&gt;0,$C$94&lt;&gt;"N/D")=TRUE,B100/$C$94,0)</f>
        <v>0.63860087896073536</v>
      </c>
      <c r="F100" s="128" t="s">
        <v>268</v>
      </c>
      <c r="G100" s="129"/>
      <c r="H100" s="11">
        <v>1180059</v>
      </c>
      <c r="I100" s="12">
        <f t="shared" si="3"/>
        <v>0.25961792312525628</v>
      </c>
    </row>
    <row r="101" spans="1:9" ht="15.75" x14ac:dyDescent="0.25">
      <c r="A101" s="43" t="s">
        <v>32</v>
      </c>
      <c r="B101" s="11">
        <v>574817</v>
      </c>
      <c r="C101" s="12">
        <f>IF(AND($C$94&gt;0,$C$94&lt;&gt;"N/D")=TRUE,B101/$C$94,0)</f>
        <v>0.12646214783929485</v>
      </c>
      <c r="F101" s="128" t="s">
        <v>269</v>
      </c>
      <c r="G101" s="129"/>
      <c r="H101" s="11">
        <v>3354917</v>
      </c>
      <c r="I101" s="12">
        <f t="shared" si="3"/>
        <v>0.73809579334390529</v>
      </c>
    </row>
    <row r="102" spans="1:9" ht="15.75" x14ac:dyDescent="0.25">
      <c r="A102" s="43" t="s">
        <v>33</v>
      </c>
      <c r="B102" s="11">
        <v>488736</v>
      </c>
      <c r="C102" s="12">
        <f>IF(AND($C$94&gt;0,$C$94&lt;&gt;"N/D")=TRUE,B102/$C$94,0)</f>
        <v>0.10752396725633656</v>
      </c>
      <c r="F102" s="128" t="s">
        <v>270</v>
      </c>
      <c r="G102" s="129"/>
      <c r="H102" s="11">
        <v>4280549</v>
      </c>
      <c r="I102" s="12">
        <f t="shared" si="3"/>
        <v>0.94173871070505177</v>
      </c>
    </row>
    <row r="103" spans="1:9" ht="15.75" x14ac:dyDescent="0.25">
      <c r="A103" s="43" t="s">
        <v>34</v>
      </c>
      <c r="B103" s="11">
        <v>579139</v>
      </c>
      <c r="C103" s="12">
        <f>IF(AND($C$94&gt;0,$C$94&lt;&gt;"N/D")=TRUE,B103/$C$94,0)</f>
        <v>0.12741300594363317</v>
      </c>
      <c r="F103" s="128" t="s">
        <v>271</v>
      </c>
      <c r="G103" s="129"/>
      <c r="H103" s="11">
        <v>1833501</v>
      </c>
      <c r="I103" s="12">
        <f t="shared" si="3"/>
        <v>0.40337790031522203</v>
      </c>
    </row>
    <row r="104" spans="1:9" ht="15.75" x14ac:dyDescent="0.25">
      <c r="F104" s="128" t="s">
        <v>272</v>
      </c>
      <c r="G104" s="129"/>
      <c r="H104" s="11">
        <v>2101310</v>
      </c>
      <c r="I104" s="12">
        <f t="shared" si="3"/>
        <v>0.46229700213492064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4022840</v>
      </c>
      <c r="I105" s="12">
        <f t="shared" si="3"/>
        <v>0.88504165119303868</v>
      </c>
    </row>
    <row r="106" spans="1:9" ht="15.75" x14ac:dyDescent="0.25">
      <c r="A106" s="40" t="s">
        <v>37</v>
      </c>
      <c r="B106" s="10"/>
      <c r="C106" s="16"/>
      <c r="D106" s="11">
        <v>4542472</v>
      </c>
      <c r="F106" s="128" t="s">
        <v>264</v>
      </c>
      <c r="G106" s="129"/>
      <c r="H106" s="11">
        <v>2537663</v>
      </c>
      <c r="I106" s="12">
        <f t="shared" si="3"/>
        <v>0.5582964899651689</v>
      </c>
    </row>
    <row r="107" spans="1:9" ht="15.75" x14ac:dyDescent="0.25">
      <c r="A107" s="44" t="s">
        <v>38</v>
      </c>
      <c r="B107" s="28"/>
      <c r="C107" s="45"/>
      <c r="D107" s="126">
        <v>41748.11</v>
      </c>
      <c r="F107" s="128" t="s">
        <v>274</v>
      </c>
      <c r="G107" s="129"/>
      <c r="H107" s="11">
        <v>1546100</v>
      </c>
      <c r="I107" s="12">
        <f t="shared" si="3"/>
        <v>0.3401484764269912</v>
      </c>
    </row>
    <row r="108" spans="1:9" ht="15.75" x14ac:dyDescent="0.25">
      <c r="A108" s="26" t="s">
        <v>218</v>
      </c>
      <c r="B108" s="10"/>
      <c r="C108" s="16"/>
      <c r="D108" s="127">
        <v>11222.61</v>
      </c>
      <c r="F108" s="128" t="s">
        <v>275</v>
      </c>
      <c r="G108" s="129"/>
      <c r="H108" s="11">
        <v>812753</v>
      </c>
      <c r="I108" s="12">
        <f t="shared" si="3"/>
        <v>0.17880906452458856</v>
      </c>
    </row>
    <row r="109" spans="1:9" ht="15.75" x14ac:dyDescent="0.25">
      <c r="F109" s="128" t="s">
        <v>276</v>
      </c>
      <c r="G109" s="129"/>
      <c r="H109" s="11">
        <v>566503</v>
      </c>
      <c r="I109" s="12">
        <f t="shared" si="3"/>
        <v>0.12463303301294856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822294</v>
      </c>
      <c r="C112" s="12">
        <f>IF(AND($D$106&gt;0,$D$106&lt;&gt;"N/D")=TRUE,B112/$D$106,0)</f>
        <v>0.18102346035374572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1970876</v>
      </c>
      <c r="C113" s="12">
        <f t="shared" ref="C113:C118" si="4">IF(AND($D$106&gt;0,$D$106&lt;&gt;"N/D")=TRUE,B113/$D$106,0)</f>
        <v>0.43387741300331628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1006140</v>
      </c>
      <c r="C114" s="12">
        <f t="shared" si="4"/>
        <v>0.22149613690519171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363935</v>
      </c>
      <c r="C115" s="12">
        <f t="shared" si="4"/>
        <v>8.0118270404308495E-2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246156</v>
      </c>
      <c r="C116" s="12">
        <f t="shared" si="4"/>
        <v>5.4189877229843135E-2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31608</v>
      </c>
      <c r="C117" s="12">
        <f t="shared" si="4"/>
        <v>6.9583257750405504E-3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101463</v>
      </c>
      <c r="C118" s="12">
        <f t="shared" si="4"/>
        <v>2.2336516328554143E-2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8530344</v>
      </c>
      <c r="C135" s="133">
        <f>C136+C137</f>
        <v>1</v>
      </c>
      <c r="G135" s="49" t="s">
        <v>277</v>
      </c>
      <c r="H135" s="131">
        <f>SUM(H136:H138)</f>
        <v>5189189</v>
      </c>
      <c r="I135" s="132">
        <f>SUM(I136:I138)</f>
        <v>1</v>
      </c>
    </row>
    <row r="136" spans="1:9" ht="15.75" x14ac:dyDescent="0.25">
      <c r="A136" s="50" t="s">
        <v>75</v>
      </c>
      <c r="B136" s="11">
        <v>8350814</v>
      </c>
      <c r="C136" s="24">
        <f>IF(AND($B$135&gt;0,$B$135&lt;&gt;"N/D")=TRUE,B136/$B$135,0)</f>
        <v>0.9789539554325124</v>
      </c>
      <c r="G136" s="50" t="s">
        <v>101</v>
      </c>
      <c r="H136" s="11">
        <v>2075920</v>
      </c>
      <c r="I136" s="24">
        <f>IF(H135&gt;0,H136/$H$135,0)</f>
        <v>0.40004709791838378</v>
      </c>
    </row>
    <row r="137" spans="1:9" ht="15.75" x14ac:dyDescent="0.25">
      <c r="A137" s="50" t="s">
        <v>76</v>
      </c>
      <c r="B137" s="11">
        <v>179530</v>
      </c>
      <c r="C137" s="24">
        <f>IF(AND($B$135&gt;0,$B$135&lt;&gt;"N/D")=TRUE,B137/$B$135,0)</f>
        <v>2.1046044567487546E-2</v>
      </c>
      <c r="G137" s="50" t="s">
        <v>278</v>
      </c>
      <c r="H137" s="11">
        <v>1399190</v>
      </c>
      <c r="I137" s="24">
        <f>IF(H136&gt;0,H137/$H$135,0)</f>
        <v>0.26963558274713062</v>
      </c>
    </row>
    <row r="138" spans="1:9" ht="15.75" x14ac:dyDescent="0.25">
      <c r="G138" s="50" t="s">
        <v>279</v>
      </c>
      <c r="H138" s="11">
        <v>1714079</v>
      </c>
      <c r="I138" s="24">
        <f>IF(H137&gt;0,H138/$H$135,0)</f>
        <v>0.3303173193344856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629790</v>
      </c>
      <c r="C141" s="24">
        <f t="shared" ref="C141:C146" si="6">IF(AND($B$136&gt;0,$B$136&lt;&gt;"N/D")=TRUE,B141/$B$136,0)</f>
        <v>7.5416600106289033E-2</v>
      </c>
      <c r="G141" s="26" t="s">
        <v>281</v>
      </c>
      <c r="H141" s="119">
        <v>5583149</v>
      </c>
      <c r="I141" s="114">
        <f t="shared" ref="I141:I148" si="7">IF($B$58&gt;0,H141/$B$58,0)</f>
        <v>0.3302110502714129</v>
      </c>
    </row>
    <row r="142" spans="1:9" ht="15.75" x14ac:dyDescent="0.25">
      <c r="A142" s="43" t="s">
        <v>51</v>
      </c>
      <c r="B142" s="11">
        <v>5191588</v>
      </c>
      <c r="C142" s="24">
        <f t="shared" si="6"/>
        <v>0.62168646074502443</v>
      </c>
      <c r="G142" s="116" t="s">
        <v>282</v>
      </c>
      <c r="H142" s="118">
        <f>SUM(H143:H148)</f>
        <v>11324671</v>
      </c>
      <c r="I142" s="121">
        <f t="shared" si="7"/>
        <v>0.66978894972858716</v>
      </c>
    </row>
    <row r="143" spans="1:9" ht="15.75" x14ac:dyDescent="0.25">
      <c r="A143" s="43" t="s">
        <v>52</v>
      </c>
      <c r="B143" s="11">
        <v>417193</v>
      </c>
      <c r="C143" s="24">
        <f t="shared" si="6"/>
        <v>4.9958363340388133E-2</v>
      </c>
      <c r="G143" s="26" t="s">
        <v>288</v>
      </c>
      <c r="H143" s="119">
        <v>560077</v>
      </c>
      <c r="I143" s="114">
        <f t="shared" si="7"/>
        <v>3.3125323075358031E-2</v>
      </c>
    </row>
    <row r="144" spans="1:9" ht="15.75" x14ac:dyDescent="0.25">
      <c r="A144" s="43" t="s">
        <v>53</v>
      </c>
      <c r="B144" s="11">
        <v>2112243</v>
      </c>
      <c r="C144" s="24">
        <f t="shared" si="6"/>
        <v>0.25293857580829843</v>
      </c>
      <c r="G144" s="26" t="s">
        <v>283</v>
      </c>
      <c r="H144" s="119">
        <v>5929544</v>
      </c>
      <c r="I144" s="114">
        <f t="shared" si="7"/>
        <v>0.35069831592718637</v>
      </c>
    </row>
    <row r="145" spans="1:9" ht="15.75" x14ac:dyDescent="0.25">
      <c r="A145" s="25" t="s">
        <v>14</v>
      </c>
      <c r="B145" s="31">
        <v>4861689</v>
      </c>
      <c r="C145" s="32">
        <f t="shared" si="6"/>
        <v>0.58218144961676788</v>
      </c>
      <c r="D145" s="52"/>
      <c r="G145" s="26" t="s">
        <v>284</v>
      </c>
      <c r="H145" s="119">
        <v>1177545</v>
      </c>
      <c r="I145" s="114">
        <f t="shared" si="7"/>
        <v>6.9644992672029865E-2</v>
      </c>
    </row>
    <row r="146" spans="1:9" ht="15.75" x14ac:dyDescent="0.25">
      <c r="A146" s="25" t="s">
        <v>15</v>
      </c>
      <c r="B146" s="31">
        <v>3489125</v>
      </c>
      <c r="C146" s="32">
        <f t="shared" si="6"/>
        <v>0.41781855038323212</v>
      </c>
      <c r="G146" s="26" t="s">
        <v>285</v>
      </c>
      <c r="H146" s="119">
        <v>140300</v>
      </c>
      <c r="I146" s="114">
        <f t="shared" si="7"/>
        <v>8.2979355114970472E-3</v>
      </c>
    </row>
    <row r="147" spans="1:9" x14ac:dyDescent="0.2">
      <c r="G147" s="26" t="s">
        <v>286</v>
      </c>
      <c r="H147" s="119">
        <v>3451470</v>
      </c>
      <c r="I147" s="114">
        <f t="shared" si="7"/>
        <v>0.20413453656355462</v>
      </c>
    </row>
    <row r="148" spans="1:9" x14ac:dyDescent="0.2">
      <c r="G148" s="26" t="s">
        <v>287</v>
      </c>
      <c r="H148" s="119">
        <v>65735</v>
      </c>
      <c r="I148" s="114">
        <f t="shared" si="7"/>
        <v>3.8878459789612142E-3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8917.4</v>
      </c>
      <c r="E162" s="24">
        <f>IF(AND($D$107&gt;0,$D$107&lt;&gt;"N/D")=TRUE,D162/$D$107,0)</f>
        <v>0.2136000887225793</v>
      </c>
    </row>
    <row r="163" spans="1:9" ht="15.75" x14ac:dyDescent="0.2">
      <c r="A163" s="56" t="s">
        <v>55</v>
      </c>
      <c r="B163" s="28"/>
      <c r="C163" s="45"/>
      <c r="D163" s="57">
        <v>2070.71</v>
      </c>
      <c r="E163" s="23">
        <f t="shared" ref="E163:E173" si="8">IF(AND($D$107&gt;0,$D$107&lt;&gt;"N/D")=TRUE,D163/$D$107,0)</f>
        <v>4.9600089680706505E-2</v>
      </c>
    </row>
    <row r="164" spans="1:9" ht="15.75" x14ac:dyDescent="0.2">
      <c r="A164" s="51" t="s">
        <v>56</v>
      </c>
      <c r="B164" s="10"/>
      <c r="C164" s="16"/>
      <c r="D164" s="55">
        <v>3627.91</v>
      </c>
      <c r="E164" s="24">
        <f t="shared" si="8"/>
        <v>8.6899981819536259E-2</v>
      </c>
    </row>
    <row r="165" spans="1:9" ht="15.75" x14ac:dyDescent="0.2">
      <c r="A165" s="56" t="s">
        <v>57</v>
      </c>
      <c r="B165" s="28"/>
      <c r="C165" s="45"/>
      <c r="D165" s="57">
        <v>1995.56</v>
      </c>
      <c r="E165" s="23">
        <f t="shared" si="8"/>
        <v>4.7800008191987611E-2</v>
      </c>
    </row>
    <row r="166" spans="1:9" ht="15.75" x14ac:dyDescent="0.2">
      <c r="A166" s="51" t="s">
        <v>58</v>
      </c>
      <c r="B166" s="10"/>
      <c r="C166" s="16"/>
      <c r="D166" s="55">
        <v>935.16</v>
      </c>
      <c r="E166" s="24">
        <f t="shared" si="8"/>
        <v>2.2400055954628843E-2</v>
      </c>
    </row>
    <row r="167" spans="1:9" ht="15.75" x14ac:dyDescent="0.2">
      <c r="A167" s="56" t="s">
        <v>59</v>
      </c>
      <c r="B167" s="28"/>
      <c r="C167" s="45"/>
      <c r="D167" s="57">
        <v>4391.8999999999996</v>
      </c>
      <c r="E167" s="23">
        <f t="shared" si="8"/>
        <v>0.10519997192687285</v>
      </c>
    </row>
    <row r="168" spans="1:9" ht="15.75" x14ac:dyDescent="0.2">
      <c r="A168" s="51" t="s">
        <v>63</v>
      </c>
      <c r="B168" s="10"/>
      <c r="C168" s="16"/>
      <c r="D168" s="55">
        <v>3523.54</v>
      </c>
      <c r="E168" s="24">
        <f t="shared" si="8"/>
        <v>8.4399988406660797E-2</v>
      </c>
    </row>
    <row r="169" spans="1:9" ht="15.75" x14ac:dyDescent="0.2">
      <c r="A169" s="56" t="s">
        <v>64</v>
      </c>
      <c r="B169" s="28"/>
      <c r="C169" s="45"/>
      <c r="D169" s="57">
        <v>2012.26</v>
      </c>
      <c r="E169" s="23">
        <f t="shared" si="8"/>
        <v>4.8200026300591808E-2</v>
      </c>
    </row>
    <row r="170" spans="1:9" ht="15.75" x14ac:dyDescent="0.2">
      <c r="A170" s="51" t="s">
        <v>65</v>
      </c>
      <c r="B170" s="10"/>
      <c r="C170" s="16"/>
      <c r="D170" s="55">
        <v>2596.73</v>
      </c>
      <c r="E170" s="24">
        <f t="shared" si="8"/>
        <v>6.219994150633406E-2</v>
      </c>
    </row>
    <row r="171" spans="1:9" ht="15.75" x14ac:dyDescent="0.2">
      <c r="A171" s="56" t="s">
        <v>66</v>
      </c>
      <c r="B171" s="28"/>
      <c r="C171" s="45"/>
      <c r="D171" s="57">
        <v>1298.3699999999999</v>
      </c>
      <c r="E171" s="23">
        <f t="shared" si="8"/>
        <v>3.1100090519067806E-2</v>
      </c>
    </row>
    <row r="172" spans="1:9" ht="15.75" x14ac:dyDescent="0.2">
      <c r="A172" s="51" t="s">
        <v>67</v>
      </c>
      <c r="B172" s="10"/>
      <c r="C172" s="16"/>
      <c r="D172" s="55">
        <v>455.05</v>
      </c>
      <c r="E172" s="24">
        <f t="shared" si="8"/>
        <v>1.0899894629960494E-2</v>
      </c>
    </row>
    <row r="173" spans="1:9" ht="15.75" x14ac:dyDescent="0.2">
      <c r="A173" s="56" t="s">
        <v>68</v>
      </c>
      <c r="B173" s="28"/>
      <c r="C173" s="45"/>
      <c r="D173" s="57">
        <v>9923.5300000000007</v>
      </c>
      <c r="E173" s="23">
        <f t="shared" si="8"/>
        <v>0.23770010187287521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616805</v>
      </c>
      <c r="E177" s="78">
        <v>738820</v>
      </c>
      <c r="F177" s="79">
        <v>6340</v>
      </c>
      <c r="G177" s="79">
        <v>2303674.09</v>
      </c>
      <c r="H177" s="80">
        <v>1.0956999999999999</v>
      </c>
    </row>
    <row r="178" spans="1:8" x14ac:dyDescent="0.2">
      <c r="A178" s="214" t="s">
        <v>195</v>
      </c>
      <c r="B178" s="215"/>
      <c r="C178" s="216"/>
      <c r="D178" s="58">
        <v>234</v>
      </c>
      <c r="E178" s="58">
        <v>232</v>
      </c>
      <c r="F178" s="59">
        <v>2708</v>
      </c>
      <c r="G178" s="59">
        <v>272291.94</v>
      </c>
      <c r="H178" s="76">
        <v>0.75760000000000005</v>
      </c>
    </row>
    <row r="179" spans="1:8" ht="15" customHeight="1" x14ac:dyDescent="0.2">
      <c r="A179" s="225" t="s">
        <v>196</v>
      </c>
      <c r="B179" s="226"/>
      <c r="C179" s="227"/>
      <c r="D179" s="60">
        <v>146</v>
      </c>
      <c r="E179" s="60">
        <v>496</v>
      </c>
      <c r="F179" s="61">
        <v>4077</v>
      </c>
      <c r="G179" s="61">
        <v>3147142</v>
      </c>
      <c r="H179" s="77">
        <v>0.14810000000000001</v>
      </c>
    </row>
    <row r="180" spans="1:8" ht="15" customHeight="1" x14ac:dyDescent="0.2">
      <c r="A180" s="214" t="s">
        <v>197</v>
      </c>
      <c r="B180" s="215"/>
      <c r="C180" s="216"/>
      <c r="D180" s="58">
        <v>44</v>
      </c>
      <c r="E180" s="58">
        <v>1438</v>
      </c>
      <c r="F180" s="59">
        <v>11884</v>
      </c>
      <c r="G180" s="59">
        <v>47917539.670000002</v>
      </c>
      <c r="H180" s="76">
        <v>0.31080000000000002</v>
      </c>
    </row>
    <row r="181" spans="1:8" ht="15" customHeight="1" x14ac:dyDescent="0.2">
      <c r="A181" s="225" t="s">
        <v>93</v>
      </c>
      <c r="B181" s="226"/>
      <c r="C181" s="227"/>
      <c r="D181" s="60">
        <v>56800</v>
      </c>
      <c r="E181" s="60">
        <v>222810</v>
      </c>
      <c r="F181" s="61">
        <v>9264</v>
      </c>
      <c r="G181" s="61">
        <v>15620004.039999999</v>
      </c>
      <c r="H181" s="77">
        <v>0.88200000000000001</v>
      </c>
    </row>
    <row r="182" spans="1:8" ht="15" customHeight="1" x14ac:dyDescent="0.2">
      <c r="A182" s="214" t="s">
        <v>92</v>
      </c>
      <c r="B182" s="215"/>
      <c r="C182" s="216"/>
      <c r="D182" s="58">
        <v>932</v>
      </c>
      <c r="E182" s="58">
        <v>9548</v>
      </c>
      <c r="F182" s="59">
        <v>5965</v>
      </c>
      <c r="G182" s="59">
        <v>11681156.720000001</v>
      </c>
      <c r="H182" s="76">
        <v>0.18479999999999999</v>
      </c>
    </row>
    <row r="183" spans="1:8" ht="15" customHeight="1" x14ac:dyDescent="0.2">
      <c r="A183" s="225" t="s">
        <v>94</v>
      </c>
      <c r="B183" s="226"/>
      <c r="C183" s="227"/>
      <c r="D183" s="60">
        <v>13743</v>
      </c>
      <c r="E183" s="60">
        <v>54163</v>
      </c>
      <c r="F183" s="61">
        <v>7611</v>
      </c>
      <c r="G183" s="61">
        <v>5176220.2</v>
      </c>
      <c r="H183" s="77">
        <v>0.59360000000000002</v>
      </c>
    </row>
    <row r="184" spans="1:8" ht="15" customHeight="1" x14ac:dyDescent="0.2">
      <c r="A184" s="214" t="s">
        <v>95</v>
      </c>
      <c r="B184" s="215"/>
      <c r="C184" s="216"/>
      <c r="D184" s="58">
        <v>316631</v>
      </c>
      <c r="E184" s="58">
        <v>119929</v>
      </c>
      <c r="F184" s="59">
        <v>3287</v>
      </c>
      <c r="G184" s="59">
        <v>382706.94</v>
      </c>
      <c r="H184" s="76">
        <v>1.6066</v>
      </c>
    </row>
    <row r="185" spans="1:8" ht="15" customHeight="1" x14ac:dyDescent="0.2">
      <c r="A185" s="225" t="s">
        <v>199</v>
      </c>
      <c r="B185" s="226"/>
      <c r="C185" s="227"/>
      <c r="D185" s="60">
        <v>67460</v>
      </c>
      <c r="E185" s="60">
        <v>47763</v>
      </c>
      <c r="F185" s="61">
        <v>2209</v>
      </c>
      <c r="G185" s="61">
        <v>437302.38</v>
      </c>
      <c r="H185" s="77">
        <v>2.0547</v>
      </c>
    </row>
    <row r="186" spans="1:8" ht="15" customHeight="1" x14ac:dyDescent="0.2">
      <c r="A186" s="214" t="s">
        <v>200</v>
      </c>
      <c r="B186" s="215"/>
      <c r="C186" s="216"/>
      <c r="D186" s="58">
        <v>17279</v>
      </c>
      <c r="E186" s="58">
        <v>70030</v>
      </c>
      <c r="F186" s="59">
        <v>7338</v>
      </c>
      <c r="G186" s="59">
        <v>7336557.1100000003</v>
      </c>
      <c r="H186" s="76">
        <v>1.2301</v>
      </c>
    </row>
    <row r="187" spans="1:8" ht="15" customHeight="1" x14ac:dyDescent="0.2">
      <c r="A187" s="225" t="s">
        <v>96</v>
      </c>
      <c r="B187" s="226"/>
      <c r="C187" s="227"/>
      <c r="D187" s="60">
        <v>20</v>
      </c>
      <c r="E187" s="60">
        <v>1207</v>
      </c>
      <c r="F187" s="61">
        <v>58070</v>
      </c>
      <c r="G187" s="61">
        <v>41108619.539999999</v>
      </c>
      <c r="H187" s="77">
        <v>0.17299999999999999</v>
      </c>
    </row>
    <row r="188" spans="1:8" ht="15" customHeight="1" x14ac:dyDescent="0.2">
      <c r="A188" s="214" t="s">
        <v>201</v>
      </c>
      <c r="B188" s="215"/>
      <c r="C188" s="216"/>
      <c r="D188" s="58">
        <v>7125</v>
      </c>
      <c r="E188" s="58">
        <v>63371</v>
      </c>
      <c r="F188" s="59">
        <v>3414</v>
      </c>
      <c r="G188" s="59">
        <v>3153062.8</v>
      </c>
      <c r="H188" s="76">
        <v>3.2157</v>
      </c>
    </row>
    <row r="189" spans="1:8" ht="15" customHeight="1" x14ac:dyDescent="0.2">
      <c r="A189" s="225" t="s">
        <v>202</v>
      </c>
      <c r="B189" s="226"/>
      <c r="C189" s="227"/>
      <c r="D189" s="60">
        <v>9280</v>
      </c>
      <c r="E189" s="60">
        <v>8788</v>
      </c>
      <c r="F189" s="61">
        <v>12397</v>
      </c>
      <c r="G189" s="61">
        <v>926848.69</v>
      </c>
      <c r="H189" s="77">
        <v>0.99819999999999998</v>
      </c>
    </row>
    <row r="190" spans="1:8" ht="15" customHeight="1" x14ac:dyDescent="0.2">
      <c r="A190" s="214" t="s">
        <v>203</v>
      </c>
      <c r="B190" s="215"/>
      <c r="C190" s="216"/>
      <c r="D190" s="58">
        <v>1508</v>
      </c>
      <c r="E190" s="58">
        <v>7454</v>
      </c>
      <c r="F190" s="59">
        <v>6061</v>
      </c>
      <c r="G190" s="59">
        <v>5584538.3499999996</v>
      </c>
      <c r="H190" s="76">
        <v>1.5362</v>
      </c>
    </row>
    <row r="191" spans="1:8" ht="15" customHeight="1" x14ac:dyDescent="0.2">
      <c r="A191" s="225" t="s">
        <v>204</v>
      </c>
      <c r="B191" s="226"/>
      <c r="C191" s="227"/>
      <c r="D191" s="60">
        <v>583</v>
      </c>
      <c r="E191" s="60">
        <v>5478</v>
      </c>
      <c r="F191" s="61">
        <v>6572</v>
      </c>
      <c r="G191" s="61">
        <v>17721642.079999998</v>
      </c>
      <c r="H191" s="77">
        <v>0.93500000000000005</v>
      </c>
    </row>
    <row r="192" spans="1:8" ht="15" customHeight="1" x14ac:dyDescent="0.2">
      <c r="A192" s="214" t="s">
        <v>205</v>
      </c>
      <c r="B192" s="215"/>
      <c r="C192" s="216"/>
      <c r="D192" s="58">
        <v>6738</v>
      </c>
      <c r="E192" s="58">
        <v>9944</v>
      </c>
      <c r="F192" s="59">
        <v>4937</v>
      </c>
      <c r="G192" s="59">
        <v>2895224.38</v>
      </c>
      <c r="H192" s="76">
        <v>0.57689999999999997</v>
      </c>
    </row>
    <row r="193" spans="1:9" ht="15" customHeight="1" x14ac:dyDescent="0.2">
      <c r="A193" s="225" t="s">
        <v>206</v>
      </c>
      <c r="B193" s="226"/>
      <c r="C193" s="227"/>
      <c r="D193" s="60">
        <v>8232</v>
      </c>
      <c r="E193" s="60">
        <v>13899</v>
      </c>
      <c r="F193" s="61">
        <v>6281</v>
      </c>
      <c r="G193" s="61">
        <v>813910.86</v>
      </c>
      <c r="H193" s="77">
        <v>1.3482000000000001</v>
      </c>
    </row>
    <row r="194" spans="1:9" ht="15" customHeight="1" x14ac:dyDescent="0.2">
      <c r="A194" s="214" t="s">
        <v>207</v>
      </c>
      <c r="B194" s="215"/>
      <c r="C194" s="216"/>
      <c r="D194" s="58">
        <v>20087</v>
      </c>
      <c r="E194" s="58">
        <v>16460</v>
      </c>
      <c r="F194" s="59">
        <v>3657</v>
      </c>
      <c r="G194" s="59">
        <v>515848.44</v>
      </c>
      <c r="H194" s="76">
        <v>4.8577000000000004</v>
      </c>
    </row>
    <row r="195" spans="1:9" ht="15" customHeight="1" x14ac:dyDescent="0.2">
      <c r="A195" s="225" t="s">
        <v>208</v>
      </c>
      <c r="B195" s="226"/>
      <c r="C195" s="227"/>
      <c r="D195" s="60">
        <v>1037</v>
      </c>
      <c r="E195" s="60">
        <v>62975</v>
      </c>
      <c r="F195" s="61">
        <v>5828</v>
      </c>
      <c r="G195" s="61">
        <v>57808106.829999998</v>
      </c>
      <c r="H195" s="77">
        <v>0.47439999999999999</v>
      </c>
    </row>
    <row r="196" spans="1:9" ht="15" customHeight="1" x14ac:dyDescent="0.2">
      <c r="A196" s="214" t="s">
        <v>97</v>
      </c>
      <c r="B196" s="215"/>
      <c r="C196" s="216"/>
      <c r="D196" s="58">
        <v>88926</v>
      </c>
      <c r="E196" s="58">
        <v>22835</v>
      </c>
      <c r="F196" s="59">
        <v>3395</v>
      </c>
      <c r="G196" s="59">
        <v>274852.15999999997</v>
      </c>
      <c r="H196" s="76">
        <v>0.70220000000000005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505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13016.32</v>
      </c>
      <c r="E205" s="182">
        <v>13027.24</v>
      </c>
      <c r="F205" s="182">
        <v>13782.08</v>
      </c>
      <c r="G205" s="182">
        <v>13794.88</v>
      </c>
      <c r="H205" s="182">
        <v>11795.41</v>
      </c>
      <c r="I205" s="182">
        <v>11803.97</v>
      </c>
    </row>
    <row r="206" spans="1:9" ht="15" customHeight="1" x14ac:dyDescent="0.2">
      <c r="A206" s="214" t="s">
        <v>383</v>
      </c>
      <c r="B206" s="215"/>
      <c r="C206" s="216"/>
      <c r="D206" s="183">
        <v>9686.56</v>
      </c>
      <c r="E206" s="183">
        <v>10001.19</v>
      </c>
      <c r="F206" s="183">
        <v>10191.780000000001</v>
      </c>
      <c r="G206" s="183">
        <v>10562.79</v>
      </c>
      <c r="H206" s="183">
        <v>8583</v>
      </c>
      <c r="I206" s="183">
        <v>8570.77</v>
      </c>
    </row>
    <row r="207" spans="1:9" ht="15" customHeight="1" x14ac:dyDescent="0.2">
      <c r="A207" s="225" t="s">
        <v>384</v>
      </c>
      <c r="B207" s="226"/>
      <c r="C207" s="227"/>
      <c r="D207" s="184">
        <v>14666.07</v>
      </c>
      <c r="E207" s="184">
        <v>14666.07</v>
      </c>
      <c r="F207" s="184">
        <v>14586.59</v>
      </c>
      <c r="G207" s="184">
        <v>14586.59</v>
      </c>
      <c r="H207" s="184">
        <v>15150</v>
      </c>
      <c r="I207" s="184">
        <v>15150</v>
      </c>
    </row>
    <row r="208" spans="1:9" ht="15" customHeight="1" x14ac:dyDescent="0.2">
      <c r="A208" s="214" t="s">
        <v>385</v>
      </c>
      <c r="B208" s="215"/>
      <c r="C208" s="216"/>
      <c r="D208" s="183">
        <v>14454.08</v>
      </c>
      <c r="E208" s="183">
        <v>14454.82</v>
      </c>
      <c r="F208" s="183">
        <v>15882.2</v>
      </c>
      <c r="G208" s="183">
        <v>15883.14</v>
      </c>
      <c r="H208" s="183">
        <v>11905.99</v>
      </c>
      <c r="I208" s="183">
        <v>11906.37</v>
      </c>
    </row>
    <row r="209" spans="1:9" ht="15" customHeight="1" x14ac:dyDescent="0.2">
      <c r="A209" s="225" t="s">
        <v>386</v>
      </c>
      <c r="B209" s="226"/>
      <c r="C209" s="227"/>
      <c r="D209" s="184">
        <v>9802.65</v>
      </c>
      <c r="E209" s="184">
        <v>9802.76</v>
      </c>
      <c r="F209" s="184">
        <v>9824.5</v>
      </c>
      <c r="G209" s="184">
        <v>9824.58</v>
      </c>
      <c r="H209" s="184">
        <v>9702.31</v>
      </c>
      <c r="I209" s="184">
        <v>9702.58</v>
      </c>
    </row>
    <row r="210" spans="1:9" ht="15" customHeight="1" x14ac:dyDescent="0.2">
      <c r="A210" s="214" t="s">
        <v>387</v>
      </c>
      <c r="B210" s="215"/>
      <c r="C210" s="216"/>
      <c r="D210" s="183">
        <v>27212.400000000001</v>
      </c>
      <c r="E210" s="183">
        <v>27212.400000000001</v>
      </c>
      <c r="F210" s="183">
        <v>27746.7</v>
      </c>
      <c r="G210" s="183">
        <v>27746.7</v>
      </c>
      <c r="H210" s="183">
        <v>24859.89</v>
      </c>
      <c r="I210" s="183">
        <v>24859.89</v>
      </c>
    </row>
    <row r="211" spans="1:9" ht="15" customHeight="1" x14ac:dyDescent="0.2">
      <c r="A211" s="225" t="s">
        <v>388</v>
      </c>
      <c r="B211" s="226"/>
      <c r="C211" s="227"/>
      <c r="D211" s="184">
        <v>12648.7</v>
      </c>
      <c r="E211" s="184">
        <v>12648.7</v>
      </c>
      <c r="F211" s="184">
        <v>13622.07</v>
      </c>
      <c r="G211" s="184">
        <v>13622.07</v>
      </c>
      <c r="H211" s="184">
        <v>11311.24</v>
      </c>
      <c r="I211" s="184">
        <v>11311.24</v>
      </c>
    </row>
    <row r="212" spans="1:9" ht="15" customHeight="1" x14ac:dyDescent="0.2">
      <c r="A212" s="214" t="s">
        <v>389</v>
      </c>
      <c r="B212" s="215"/>
      <c r="C212" s="216"/>
      <c r="D212" s="183">
        <v>12411.2</v>
      </c>
      <c r="E212" s="183">
        <v>12411.2</v>
      </c>
      <c r="F212" s="183">
        <v>12912.23</v>
      </c>
      <c r="G212" s="183">
        <v>12912.23</v>
      </c>
      <c r="H212" s="183">
        <v>11157.8</v>
      </c>
      <c r="I212" s="183">
        <v>11157.8</v>
      </c>
    </row>
    <row r="213" spans="1:9" ht="15" customHeight="1" x14ac:dyDescent="0.2">
      <c r="A213" s="225" t="s">
        <v>390</v>
      </c>
      <c r="B213" s="226"/>
      <c r="C213" s="227"/>
      <c r="D213" s="184">
        <v>11127.03</v>
      </c>
      <c r="E213" s="184">
        <v>11127.03</v>
      </c>
      <c r="F213" s="184">
        <v>11571.91</v>
      </c>
      <c r="G213" s="184">
        <v>11571.91</v>
      </c>
      <c r="H213" s="184">
        <v>10549.63</v>
      </c>
      <c r="I213" s="184">
        <v>10549.63</v>
      </c>
    </row>
    <row r="214" spans="1:9" ht="15" customHeight="1" x14ac:dyDescent="0.2">
      <c r="A214" s="214" t="s">
        <v>391</v>
      </c>
      <c r="B214" s="215"/>
      <c r="C214" s="216"/>
      <c r="D214" s="183">
        <v>16161.83</v>
      </c>
      <c r="E214" s="183">
        <v>16161.83</v>
      </c>
      <c r="F214" s="183">
        <v>17472.759999999998</v>
      </c>
      <c r="G214" s="183">
        <v>17472.759999999998</v>
      </c>
      <c r="H214" s="183">
        <v>15470.81</v>
      </c>
      <c r="I214" s="183">
        <v>15470.81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506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1751203</v>
      </c>
      <c r="E220" s="58">
        <v>1477574</v>
      </c>
      <c r="F220" s="58">
        <v>1076204</v>
      </c>
      <c r="G220" s="58">
        <v>901471</v>
      </c>
      <c r="H220" s="58">
        <v>674999</v>
      </c>
      <c r="I220" s="58">
        <v>576103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12</v>
      </c>
      <c r="E222" s="58">
        <v>6</v>
      </c>
      <c r="F222" s="58">
        <v>11</v>
      </c>
      <c r="G222" s="58">
        <v>5</v>
      </c>
      <c r="H222" s="58">
        <v>1</v>
      </c>
      <c r="I222" s="58">
        <v>1</v>
      </c>
    </row>
    <row r="223" spans="1:9" ht="15" customHeight="1" x14ac:dyDescent="0.2">
      <c r="A223" s="208" t="s">
        <v>403</v>
      </c>
      <c r="B223" s="209"/>
      <c r="C223" s="209"/>
      <c r="D223" s="181">
        <v>31662</v>
      </c>
      <c r="E223" s="58">
        <v>23788</v>
      </c>
      <c r="F223" s="58">
        <v>21115</v>
      </c>
      <c r="G223" s="58">
        <v>15569</v>
      </c>
      <c r="H223" s="58">
        <v>10547</v>
      </c>
      <c r="I223" s="58">
        <v>8219</v>
      </c>
    </row>
    <row r="224" spans="1:9" ht="15" customHeight="1" x14ac:dyDescent="0.2">
      <c r="A224" s="208" t="s">
        <v>404</v>
      </c>
      <c r="B224" s="209"/>
      <c r="C224" s="209"/>
      <c r="D224" s="181">
        <v>487256</v>
      </c>
      <c r="E224" s="58">
        <v>397202</v>
      </c>
      <c r="F224" s="58">
        <v>300870</v>
      </c>
      <c r="G224" s="58">
        <v>242422</v>
      </c>
      <c r="H224" s="58">
        <v>186386</v>
      </c>
      <c r="I224" s="58">
        <v>154780</v>
      </c>
    </row>
    <row r="225" spans="1:9" ht="15" customHeight="1" x14ac:dyDescent="0.2">
      <c r="A225" s="208" t="s">
        <v>405</v>
      </c>
      <c r="B225" s="209"/>
      <c r="C225" s="209"/>
      <c r="D225" s="181">
        <v>509711</v>
      </c>
      <c r="E225" s="58">
        <v>428787</v>
      </c>
      <c r="F225" s="58">
        <v>307856</v>
      </c>
      <c r="G225" s="58">
        <v>257166</v>
      </c>
      <c r="H225" s="58">
        <v>201855</v>
      </c>
      <c r="I225" s="58">
        <v>171621</v>
      </c>
    </row>
    <row r="226" spans="1:9" ht="15" customHeight="1" x14ac:dyDescent="0.2">
      <c r="A226" s="208" t="s">
        <v>406</v>
      </c>
      <c r="B226" s="209"/>
      <c r="C226" s="209"/>
      <c r="D226" s="181">
        <v>410364</v>
      </c>
      <c r="E226" s="58">
        <v>353052</v>
      </c>
      <c r="F226" s="58">
        <v>246562</v>
      </c>
      <c r="G226" s="58">
        <v>211362</v>
      </c>
      <c r="H226" s="58">
        <v>163802</v>
      </c>
      <c r="I226" s="58">
        <v>141690</v>
      </c>
    </row>
    <row r="227" spans="1:9" ht="15" customHeight="1" x14ac:dyDescent="0.2">
      <c r="A227" s="208" t="s">
        <v>407</v>
      </c>
      <c r="B227" s="209"/>
      <c r="C227" s="209"/>
      <c r="D227" s="181">
        <v>260298</v>
      </c>
      <c r="E227" s="58">
        <v>228758</v>
      </c>
      <c r="F227" s="58">
        <v>164977</v>
      </c>
      <c r="G227" s="58">
        <v>144401</v>
      </c>
      <c r="H227" s="58">
        <v>95321</v>
      </c>
      <c r="I227" s="58">
        <v>84357</v>
      </c>
    </row>
    <row r="228" spans="1:9" ht="15" customHeight="1" x14ac:dyDescent="0.2">
      <c r="A228" s="208" t="s">
        <v>408</v>
      </c>
      <c r="B228" s="209"/>
      <c r="C228" s="209"/>
      <c r="D228" s="181">
        <v>47373</v>
      </c>
      <c r="E228" s="58">
        <v>41978</v>
      </c>
      <c r="F228" s="58">
        <v>31641</v>
      </c>
      <c r="G228" s="58">
        <v>27775</v>
      </c>
      <c r="H228" s="58">
        <v>15732</v>
      </c>
      <c r="I228" s="58">
        <v>14203</v>
      </c>
    </row>
    <row r="229" spans="1:9" ht="15" customHeight="1" x14ac:dyDescent="0.2">
      <c r="A229" s="208" t="s">
        <v>409</v>
      </c>
      <c r="B229" s="209"/>
      <c r="C229" s="209"/>
      <c r="D229" s="181">
        <v>4527</v>
      </c>
      <c r="E229" s="58">
        <v>4003</v>
      </c>
      <c r="F229" s="58">
        <v>3172</v>
      </c>
      <c r="G229" s="58">
        <v>2771</v>
      </c>
      <c r="H229" s="58">
        <v>1355</v>
      </c>
      <c r="I229" s="58">
        <v>1232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2172</v>
      </c>
      <c r="E231" s="58">
        <v>846</v>
      </c>
      <c r="F231" s="58">
        <v>1066</v>
      </c>
      <c r="G231" s="58">
        <v>366</v>
      </c>
      <c r="H231" s="58">
        <v>1106</v>
      </c>
      <c r="I231" s="58">
        <v>480</v>
      </c>
    </row>
    <row r="232" spans="1:9" ht="15" customHeight="1" x14ac:dyDescent="0.2">
      <c r="A232" s="208" t="s">
        <v>412</v>
      </c>
      <c r="B232" s="209"/>
      <c r="C232" s="209"/>
      <c r="D232" s="181">
        <v>1041082</v>
      </c>
      <c r="E232" s="58">
        <v>864852</v>
      </c>
      <c r="F232" s="58">
        <v>594546</v>
      </c>
      <c r="G232" s="58">
        <v>487942</v>
      </c>
      <c r="H232" s="58">
        <v>446536</v>
      </c>
      <c r="I232" s="58">
        <v>376910</v>
      </c>
    </row>
    <row r="233" spans="1:9" ht="15" customHeight="1" x14ac:dyDescent="0.2">
      <c r="A233" s="208" t="s">
        <v>413</v>
      </c>
      <c r="B233" s="209"/>
      <c r="C233" s="209"/>
      <c r="D233" s="181">
        <v>529047</v>
      </c>
      <c r="E233" s="58">
        <v>451399</v>
      </c>
      <c r="F233" s="58">
        <v>357713</v>
      </c>
      <c r="G233" s="58">
        <v>303127</v>
      </c>
      <c r="H233" s="58">
        <v>171334</v>
      </c>
      <c r="I233" s="58">
        <v>148272</v>
      </c>
    </row>
    <row r="234" spans="1:9" ht="15" customHeight="1" x14ac:dyDescent="0.2">
      <c r="A234" s="208" t="s">
        <v>414</v>
      </c>
      <c r="B234" s="209"/>
      <c r="C234" s="209"/>
      <c r="D234" s="181">
        <v>128131</v>
      </c>
      <c r="E234" s="58">
        <v>113579</v>
      </c>
      <c r="F234" s="58">
        <v>86092</v>
      </c>
      <c r="G234" s="58">
        <v>76035</v>
      </c>
      <c r="H234" s="58">
        <v>42039</v>
      </c>
      <c r="I234" s="58">
        <v>37544</v>
      </c>
    </row>
    <row r="235" spans="1:9" ht="15" customHeight="1" x14ac:dyDescent="0.2">
      <c r="A235" s="208" t="s">
        <v>415</v>
      </c>
      <c r="B235" s="209"/>
      <c r="C235" s="209"/>
      <c r="D235" s="181">
        <v>50552</v>
      </c>
      <c r="E235" s="58">
        <v>46679</v>
      </c>
      <c r="F235" s="58">
        <v>36672</v>
      </c>
      <c r="G235" s="58">
        <v>33886</v>
      </c>
      <c r="H235" s="58">
        <v>13880</v>
      </c>
      <c r="I235" s="58">
        <v>12793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219</v>
      </c>
      <c r="E238" s="58">
        <v>219</v>
      </c>
      <c r="F238" s="58">
        <v>115</v>
      </c>
      <c r="G238" s="58">
        <v>115</v>
      </c>
      <c r="H238" s="58">
        <v>104</v>
      </c>
      <c r="I238" s="58">
        <v>104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19627</v>
      </c>
      <c r="E240" s="58">
        <v>17976</v>
      </c>
      <c r="F240" s="58">
        <v>11777</v>
      </c>
      <c r="G240" s="58">
        <v>10630</v>
      </c>
      <c r="H240" s="58">
        <v>7850</v>
      </c>
      <c r="I240" s="58">
        <v>7346</v>
      </c>
    </row>
    <row r="241" spans="1:9" ht="15" customHeight="1" x14ac:dyDescent="0.2">
      <c r="A241" s="208" t="s">
        <v>421</v>
      </c>
      <c r="B241" s="209"/>
      <c r="C241" s="209"/>
      <c r="D241" s="181">
        <v>88094</v>
      </c>
      <c r="E241" s="58">
        <v>79504</v>
      </c>
      <c r="F241" s="58">
        <v>54753</v>
      </c>
      <c r="G241" s="58">
        <v>48652</v>
      </c>
      <c r="H241" s="58">
        <v>33341</v>
      </c>
      <c r="I241" s="58">
        <v>30852</v>
      </c>
    </row>
    <row r="242" spans="1:9" ht="15" customHeight="1" x14ac:dyDescent="0.2">
      <c r="A242" s="208" t="s">
        <v>422</v>
      </c>
      <c r="B242" s="209"/>
      <c r="C242" s="209"/>
      <c r="D242" s="181">
        <v>385525</v>
      </c>
      <c r="E242" s="58">
        <v>332593</v>
      </c>
      <c r="F242" s="58">
        <v>247033</v>
      </c>
      <c r="G242" s="58">
        <v>208297</v>
      </c>
      <c r="H242" s="58">
        <v>138492</v>
      </c>
      <c r="I242" s="58">
        <v>124296</v>
      </c>
    </row>
    <row r="243" spans="1:9" ht="15" customHeight="1" x14ac:dyDescent="0.2">
      <c r="A243" s="208" t="s">
        <v>423</v>
      </c>
      <c r="B243" s="209"/>
      <c r="C243" s="209"/>
      <c r="D243" s="181">
        <v>441348</v>
      </c>
      <c r="E243" s="58">
        <v>369429</v>
      </c>
      <c r="F243" s="58">
        <v>279765</v>
      </c>
      <c r="G243" s="58">
        <v>231218</v>
      </c>
      <c r="H243" s="58">
        <v>161583</v>
      </c>
      <c r="I243" s="58">
        <v>138211</v>
      </c>
    </row>
    <row r="244" spans="1:9" ht="15" customHeight="1" x14ac:dyDescent="0.2">
      <c r="A244" s="208" t="s">
        <v>424</v>
      </c>
      <c r="B244" s="209"/>
      <c r="C244" s="209"/>
      <c r="D244" s="181">
        <v>229853</v>
      </c>
      <c r="E244" s="58">
        <v>188099</v>
      </c>
      <c r="F244" s="58">
        <v>143641</v>
      </c>
      <c r="G244" s="58">
        <v>118730</v>
      </c>
      <c r="H244" s="58">
        <v>86212</v>
      </c>
      <c r="I244" s="58">
        <v>69369</v>
      </c>
    </row>
    <row r="245" spans="1:9" ht="15" customHeight="1" x14ac:dyDescent="0.2">
      <c r="A245" s="208" t="s">
        <v>425</v>
      </c>
      <c r="B245" s="209"/>
      <c r="C245" s="209"/>
      <c r="D245" s="181">
        <v>215810</v>
      </c>
      <c r="E245" s="58">
        <v>170500</v>
      </c>
      <c r="F245" s="58">
        <v>129682</v>
      </c>
      <c r="G245" s="58">
        <v>102406</v>
      </c>
      <c r="H245" s="58">
        <v>86128</v>
      </c>
      <c r="I245" s="58">
        <v>68094</v>
      </c>
    </row>
    <row r="246" spans="1:9" ht="15" customHeight="1" x14ac:dyDescent="0.2">
      <c r="A246" s="208" t="s">
        <v>426</v>
      </c>
      <c r="B246" s="209"/>
      <c r="C246" s="209"/>
      <c r="D246" s="181">
        <v>370946</v>
      </c>
      <c r="E246" s="58">
        <v>319473</v>
      </c>
      <c r="F246" s="58">
        <v>209553</v>
      </c>
      <c r="G246" s="58">
        <v>181538</v>
      </c>
      <c r="H246" s="58">
        <v>161393</v>
      </c>
      <c r="I246" s="58">
        <v>137935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10142</v>
      </c>
      <c r="E248" s="58">
        <v>7787</v>
      </c>
      <c r="F248" s="58">
        <v>11777</v>
      </c>
      <c r="G248" s="58">
        <v>10630</v>
      </c>
      <c r="H248" s="58">
        <v>3185</v>
      </c>
      <c r="I248" s="58">
        <v>2361</v>
      </c>
    </row>
    <row r="249" spans="1:9" ht="15" customHeight="1" x14ac:dyDescent="0.2">
      <c r="A249" s="208" t="s">
        <v>429</v>
      </c>
      <c r="B249" s="209"/>
      <c r="C249" s="209"/>
      <c r="D249" s="181">
        <v>3105</v>
      </c>
      <c r="E249" s="58">
        <v>2726</v>
      </c>
      <c r="F249" s="58">
        <v>54753</v>
      </c>
      <c r="G249" s="58">
        <v>48652</v>
      </c>
      <c r="H249" s="58">
        <v>438</v>
      </c>
      <c r="I249" s="58">
        <v>407</v>
      </c>
    </row>
    <row r="250" spans="1:9" ht="15" customHeight="1" x14ac:dyDescent="0.2">
      <c r="A250" s="208" t="s">
        <v>430</v>
      </c>
      <c r="B250" s="209"/>
      <c r="C250" s="209"/>
      <c r="D250" s="181">
        <v>564995</v>
      </c>
      <c r="E250" s="58">
        <v>460399</v>
      </c>
      <c r="F250" s="58">
        <v>247033</v>
      </c>
      <c r="G250" s="58">
        <v>208297</v>
      </c>
      <c r="H250" s="58">
        <v>202926</v>
      </c>
      <c r="I250" s="58">
        <v>164089</v>
      </c>
    </row>
    <row r="251" spans="1:9" ht="15" customHeight="1" x14ac:dyDescent="0.2">
      <c r="A251" s="208" t="s">
        <v>431</v>
      </c>
      <c r="B251" s="209"/>
      <c r="C251" s="209"/>
      <c r="D251" s="181">
        <v>134532</v>
      </c>
      <c r="E251" s="58">
        <v>84170</v>
      </c>
      <c r="F251" s="58">
        <v>279765</v>
      </c>
      <c r="G251" s="58">
        <v>231218</v>
      </c>
      <c r="H251" s="58">
        <v>24059</v>
      </c>
      <c r="I251" s="58">
        <v>16366</v>
      </c>
    </row>
    <row r="252" spans="1:9" ht="15" customHeight="1" x14ac:dyDescent="0.2">
      <c r="A252" s="208" t="s">
        <v>432</v>
      </c>
      <c r="B252" s="209"/>
      <c r="C252" s="209"/>
      <c r="D252" s="181">
        <v>3982</v>
      </c>
      <c r="E252" s="58">
        <v>2765</v>
      </c>
      <c r="F252" s="58">
        <v>143641</v>
      </c>
      <c r="G252" s="58">
        <v>118730</v>
      </c>
      <c r="H252" s="58">
        <v>737</v>
      </c>
      <c r="I252" s="58">
        <v>485</v>
      </c>
    </row>
    <row r="253" spans="1:9" ht="15" customHeight="1" x14ac:dyDescent="0.2">
      <c r="A253" s="208" t="s">
        <v>433</v>
      </c>
      <c r="B253" s="209"/>
      <c r="C253" s="209"/>
      <c r="D253" s="181">
        <v>442271</v>
      </c>
      <c r="E253" s="58">
        <v>394674</v>
      </c>
      <c r="F253" s="58">
        <v>129682</v>
      </c>
      <c r="G253" s="58">
        <v>102406</v>
      </c>
      <c r="H253" s="58">
        <v>186293</v>
      </c>
      <c r="I253" s="58">
        <v>165869</v>
      </c>
    </row>
    <row r="254" spans="1:9" ht="15" customHeight="1" x14ac:dyDescent="0.2">
      <c r="A254" s="208" t="s">
        <v>434</v>
      </c>
      <c r="B254" s="209"/>
      <c r="C254" s="209"/>
      <c r="D254" s="181">
        <v>187005</v>
      </c>
      <c r="E254" s="58">
        <v>159036</v>
      </c>
      <c r="F254" s="58">
        <v>209553</v>
      </c>
      <c r="G254" s="58">
        <v>181538</v>
      </c>
      <c r="H254" s="58">
        <v>53405</v>
      </c>
      <c r="I254" s="58">
        <v>42662</v>
      </c>
    </row>
    <row r="255" spans="1:9" ht="15" customHeight="1" x14ac:dyDescent="0.2">
      <c r="A255" s="208" t="s">
        <v>435</v>
      </c>
      <c r="B255" s="209"/>
      <c r="C255" s="209"/>
      <c r="D255" s="181">
        <v>279373</v>
      </c>
      <c r="E255" s="58">
        <v>258361</v>
      </c>
      <c r="F255" s="58">
        <v>0</v>
      </c>
      <c r="G255" s="58">
        <v>0</v>
      </c>
      <c r="H255" s="58">
        <v>121580</v>
      </c>
      <c r="I255" s="58">
        <v>112495</v>
      </c>
    </row>
    <row r="256" spans="1:9" x14ac:dyDescent="0.2">
      <c r="A256" s="208" t="s">
        <v>436</v>
      </c>
      <c r="B256" s="209"/>
      <c r="C256" s="209"/>
      <c r="D256" s="181">
        <v>125798</v>
      </c>
      <c r="E256" s="58">
        <v>107656</v>
      </c>
      <c r="F256" s="58">
        <v>0</v>
      </c>
      <c r="G256" s="58">
        <v>0</v>
      </c>
      <c r="H256" s="58">
        <v>82376</v>
      </c>
      <c r="I256" s="58">
        <v>71369</v>
      </c>
    </row>
    <row r="257" spans="1:9" ht="15.75" x14ac:dyDescent="0.25">
      <c r="A257" s="46" t="s">
        <v>507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389493</v>
      </c>
      <c r="E259" s="78">
        <f>SUM(E260:E299)</f>
        <v>400040</v>
      </c>
      <c r="F259" s="83">
        <v>2292.16</v>
      </c>
      <c r="G259" s="83">
        <v>2354.2399999999998</v>
      </c>
      <c r="H259" s="84">
        <f>IF(D259&gt;0,E259/D259-1,"N/A")</f>
        <v>2.7078792173415245E-2</v>
      </c>
      <c r="I259" s="84">
        <f>IF(F259&gt;0,G259/F259-1,"N/A")</f>
        <v>2.7083624179812915E-2</v>
      </c>
    </row>
    <row r="260" spans="1:9" ht="15.75" customHeight="1" x14ac:dyDescent="0.2">
      <c r="A260" s="138" t="s">
        <v>212</v>
      </c>
      <c r="B260" s="106"/>
      <c r="C260" s="107"/>
      <c r="D260" s="58">
        <v>4211</v>
      </c>
      <c r="E260" s="58">
        <v>3881</v>
      </c>
      <c r="F260" s="81">
        <v>24.78</v>
      </c>
      <c r="G260" s="81">
        <v>22.84</v>
      </c>
      <c r="H260" s="62">
        <f>IF(D260&gt;0,E260/D260-1,"N/A")</f>
        <v>-7.8366183804322032E-2</v>
      </c>
      <c r="I260" s="62">
        <f>IF(F260&gt;0,G260/F260-1,"N/A")</f>
        <v>-7.8288942695722397E-2</v>
      </c>
    </row>
    <row r="261" spans="1:9" ht="15.75" customHeight="1" x14ac:dyDescent="0.2">
      <c r="A261" s="139" t="s">
        <v>290</v>
      </c>
      <c r="B261" s="108"/>
      <c r="C261" s="109"/>
      <c r="D261" s="60">
        <v>14229</v>
      </c>
      <c r="E261" s="60">
        <v>15901</v>
      </c>
      <c r="F261" s="82">
        <v>83.74</v>
      </c>
      <c r="G261" s="82">
        <v>93.58</v>
      </c>
      <c r="H261" s="63">
        <f>IF(D261&gt;0,E261/D261-1,"N/A")</f>
        <v>0.11750650080820857</v>
      </c>
      <c r="I261" s="63">
        <f>IF(F261&gt;0,G261/F261-1,"N/A")</f>
        <v>0.11750656794841174</v>
      </c>
    </row>
    <row r="262" spans="1:9" ht="15.75" customHeight="1" x14ac:dyDescent="0.2">
      <c r="A262" s="138" t="s">
        <v>213</v>
      </c>
      <c r="B262" s="106"/>
      <c r="C262" s="107"/>
      <c r="D262" s="58">
        <v>4921</v>
      </c>
      <c r="E262" s="58">
        <v>4837</v>
      </c>
      <c r="F262" s="81">
        <v>28.96</v>
      </c>
      <c r="G262" s="81">
        <v>28.47</v>
      </c>
      <c r="H262" s="62">
        <f t="shared" ref="H262:H299" si="9">IF(D262&gt;0,E262/D262-1,"N/A")</f>
        <v>-1.7069701280227556E-2</v>
      </c>
      <c r="I262" s="62">
        <f t="shared" ref="I262:I299" si="10">IF(F262&gt;0,G262/F262-1,"N/A")</f>
        <v>-1.6919889502762464E-2</v>
      </c>
    </row>
    <row r="263" spans="1:9" ht="15.75" customHeight="1" x14ac:dyDescent="0.2">
      <c r="A263" s="139" t="s">
        <v>214</v>
      </c>
      <c r="B263" s="108"/>
      <c r="C263" s="109"/>
      <c r="D263" s="60">
        <v>3302</v>
      </c>
      <c r="E263" s="60">
        <v>4167</v>
      </c>
      <c r="F263" s="82">
        <v>19.43</v>
      </c>
      <c r="G263" s="82">
        <v>24.52</v>
      </c>
      <c r="H263" s="63">
        <f t="shared" si="9"/>
        <v>0.26196244700181714</v>
      </c>
      <c r="I263" s="63">
        <f t="shared" si="10"/>
        <v>0.26196603190941836</v>
      </c>
    </row>
    <row r="264" spans="1:9" ht="15.75" customHeight="1" x14ac:dyDescent="0.2">
      <c r="A264" s="138" t="s">
        <v>211</v>
      </c>
      <c r="B264" s="106"/>
      <c r="C264" s="107"/>
      <c r="D264" s="58">
        <v>14141</v>
      </c>
      <c r="E264" s="58">
        <v>13503</v>
      </c>
      <c r="F264" s="81">
        <v>83.22</v>
      </c>
      <c r="G264" s="81">
        <v>79.459999999999994</v>
      </c>
      <c r="H264" s="62">
        <f t="shared" si="9"/>
        <v>-4.5117035570327424E-2</v>
      </c>
      <c r="I264" s="62">
        <f t="shared" si="10"/>
        <v>-4.518144676760405E-2</v>
      </c>
    </row>
    <row r="265" spans="1:9" ht="15.75" customHeight="1" x14ac:dyDescent="0.2">
      <c r="A265" s="139" t="s">
        <v>291</v>
      </c>
      <c r="B265" s="108"/>
      <c r="C265" s="109"/>
      <c r="D265" s="60">
        <v>138</v>
      </c>
      <c r="E265" s="60">
        <v>244</v>
      </c>
      <c r="F265" s="82">
        <v>0.81</v>
      </c>
      <c r="G265" s="82">
        <v>1.44</v>
      </c>
      <c r="H265" s="63">
        <f t="shared" si="9"/>
        <v>0.76811594202898559</v>
      </c>
      <c r="I265" s="63">
        <f t="shared" si="10"/>
        <v>0.77777777777777768</v>
      </c>
    </row>
    <row r="266" spans="1:9" ht="15.75" customHeight="1" x14ac:dyDescent="0.2">
      <c r="A266" s="138" t="s">
        <v>236</v>
      </c>
      <c r="B266" s="106"/>
      <c r="C266" s="107"/>
      <c r="D266" s="58">
        <v>138845</v>
      </c>
      <c r="E266" s="58">
        <v>138326</v>
      </c>
      <c r="F266" s="81">
        <v>817.1</v>
      </c>
      <c r="G266" s="81">
        <v>814.05</v>
      </c>
      <c r="H266" s="62">
        <f t="shared" si="9"/>
        <v>-3.7379812020598147E-3</v>
      </c>
      <c r="I266" s="62">
        <f t="shared" si="10"/>
        <v>-3.7327132541917774E-3</v>
      </c>
    </row>
    <row r="267" spans="1:9" ht="15.75" customHeight="1" x14ac:dyDescent="0.2">
      <c r="A267" s="139" t="s">
        <v>292</v>
      </c>
      <c r="B267" s="108"/>
      <c r="C267" s="109"/>
      <c r="D267" s="60">
        <v>2705</v>
      </c>
      <c r="E267" s="60">
        <v>3035</v>
      </c>
      <c r="F267" s="82">
        <v>15.92</v>
      </c>
      <c r="G267" s="82">
        <v>17.86</v>
      </c>
      <c r="H267" s="63">
        <f t="shared" si="9"/>
        <v>0.12199630314232901</v>
      </c>
      <c r="I267" s="63">
        <f t="shared" si="10"/>
        <v>0.12185929648241212</v>
      </c>
    </row>
    <row r="268" spans="1:9" ht="15.75" x14ac:dyDescent="0.2">
      <c r="A268" s="138" t="s">
        <v>293</v>
      </c>
      <c r="B268" s="106"/>
      <c r="C268" s="107"/>
      <c r="D268" s="58">
        <v>11</v>
      </c>
      <c r="E268" s="58">
        <v>4</v>
      </c>
      <c r="F268" s="81">
        <v>0.06</v>
      </c>
      <c r="G268" s="81">
        <v>0.02</v>
      </c>
      <c r="H268" s="62">
        <f t="shared" si="9"/>
        <v>-0.63636363636363635</v>
      </c>
      <c r="I268" s="62">
        <f t="shared" si="10"/>
        <v>-0.66666666666666663</v>
      </c>
    </row>
    <row r="269" spans="1:9" ht="15.75" customHeight="1" x14ac:dyDescent="0.2">
      <c r="A269" s="139" t="s">
        <v>319</v>
      </c>
      <c r="B269" s="108"/>
      <c r="C269" s="109"/>
      <c r="D269" s="60">
        <v>2175</v>
      </c>
      <c r="E269" s="60">
        <v>2681</v>
      </c>
      <c r="F269" s="82">
        <v>12.8</v>
      </c>
      <c r="G269" s="82">
        <v>15.78</v>
      </c>
      <c r="H269" s="63">
        <f t="shared" si="9"/>
        <v>0.23264367816091958</v>
      </c>
      <c r="I269" s="63">
        <f t="shared" si="10"/>
        <v>0.23281249999999987</v>
      </c>
    </row>
    <row r="270" spans="1:9" ht="15.75" x14ac:dyDescent="0.2">
      <c r="A270" s="138" t="s">
        <v>294</v>
      </c>
      <c r="B270" s="106"/>
      <c r="C270" s="107"/>
      <c r="D270" s="58">
        <v>22139</v>
      </c>
      <c r="E270" s="58">
        <v>27632</v>
      </c>
      <c r="F270" s="81">
        <v>130.29</v>
      </c>
      <c r="G270" s="81">
        <v>162.61000000000001</v>
      </c>
      <c r="H270" s="62">
        <f t="shared" si="9"/>
        <v>0.24811418763268445</v>
      </c>
      <c r="I270" s="62">
        <f t="shared" si="10"/>
        <v>0.24806201550387619</v>
      </c>
    </row>
    <row r="271" spans="1:9" ht="15.75" x14ac:dyDescent="0.2">
      <c r="A271" s="139" t="s">
        <v>295</v>
      </c>
      <c r="B271" s="108"/>
      <c r="C271" s="109"/>
      <c r="D271" s="60">
        <v>4071</v>
      </c>
      <c r="E271" s="60">
        <v>5591</v>
      </c>
      <c r="F271" s="82">
        <v>23.96</v>
      </c>
      <c r="G271" s="82">
        <v>32.9</v>
      </c>
      <c r="H271" s="63">
        <f t="shared" si="9"/>
        <v>0.37337263571604029</v>
      </c>
      <c r="I271" s="63">
        <f t="shared" si="10"/>
        <v>0.37312186978297146</v>
      </c>
    </row>
    <row r="272" spans="1:9" ht="15.75" customHeight="1" x14ac:dyDescent="0.2">
      <c r="A272" s="138" t="s">
        <v>296</v>
      </c>
      <c r="B272" s="106"/>
      <c r="C272" s="107"/>
      <c r="D272" s="58">
        <v>1431</v>
      </c>
      <c r="E272" s="58">
        <v>4166</v>
      </c>
      <c r="F272" s="81">
        <v>8.42</v>
      </c>
      <c r="G272" s="81">
        <v>24.52</v>
      </c>
      <c r="H272" s="62">
        <f t="shared" si="9"/>
        <v>1.9112508735150247</v>
      </c>
      <c r="I272" s="62">
        <f t="shared" si="10"/>
        <v>1.9121140142517814</v>
      </c>
    </row>
    <row r="273" spans="1:9" ht="15.75" customHeight="1" x14ac:dyDescent="0.2">
      <c r="A273" s="139" t="s">
        <v>297</v>
      </c>
      <c r="B273" s="108"/>
      <c r="C273" s="109"/>
      <c r="D273" s="60">
        <v>113</v>
      </c>
      <c r="E273" s="60">
        <v>193</v>
      </c>
      <c r="F273" s="82">
        <v>0.67</v>
      </c>
      <c r="G273" s="82">
        <v>1.1399999999999999</v>
      </c>
      <c r="H273" s="63">
        <f t="shared" si="9"/>
        <v>0.70796460176991149</v>
      </c>
      <c r="I273" s="63">
        <f t="shared" si="10"/>
        <v>0.70149253731343264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101</v>
      </c>
      <c r="E275" s="60">
        <v>119</v>
      </c>
      <c r="F275" s="82">
        <v>0.59</v>
      </c>
      <c r="G275" s="82">
        <v>0.7</v>
      </c>
      <c r="H275" s="63">
        <f t="shared" si="9"/>
        <v>0.17821782178217815</v>
      </c>
      <c r="I275" s="63">
        <f t="shared" si="10"/>
        <v>0.18644067796610164</v>
      </c>
    </row>
    <row r="276" spans="1:9" ht="15.75" x14ac:dyDescent="0.2">
      <c r="A276" s="138" t="s">
        <v>299</v>
      </c>
      <c r="B276" s="106"/>
      <c r="C276" s="107"/>
      <c r="D276" s="58">
        <v>1252</v>
      </c>
      <c r="E276" s="58">
        <v>1520</v>
      </c>
      <c r="F276" s="81">
        <v>7.37</v>
      </c>
      <c r="G276" s="81">
        <v>8.9499999999999993</v>
      </c>
      <c r="H276" s="62">
        <f t="shared" si="9"/>
        <v>0.21405750798722045</v>
      </c>
      <c r="I276" s="62">
        <f t="shared" si="10"/>
        <v>0.21438263229307997</v>
      </c>
    </row>
    <row r="277" spans="1:9" ht="15.75" x14ac:dyDescent="0.2">
      <c r="A277" s="139" t="s">
        <v>300</v>
      </c>
      <c r="B277" s="108"/>
      <c r="C277" s="109"/>
      <c r="D277" s="60">
        <v>1536</v>
      </c>
      <c r="E277" s="60">
        <v>2005</v>
      </c>
      <c r="F277" s="82">
        <v>9.0399999999999991</v>
      </c>
      <c r="G277" s="82">
        <v>11.8</v>
      </c>
      <c r="H277" s="63">
        <f t="shared" si="9"/>
        <v>0.30533854166666674</v>
      </c>
      <c r="I277" s="63">
        <f t="shared" si="10"/>
        <v>0.30530973451327448</v>
      </c>
    </row>
    <row r="278" spans="1:9" ht="15.75" x14ac:dyDescent="0.2">
      <c r="A278" s="138" t="s">
        <v>301</v>
      </c>
      <c r="B278" s="106"/>
      <c r="C278" s="107"/>
      <c r="D278" s="58">
        <v>80</v>
      </c>
      <c r="E278" s="58">
        <v>121</v>
      </c>
      <c r="F278" s="81">
        <v>0.47</v>
      </c>
      <c r="G278" s="81">
        <v>0.71</v>
      </c>
      <c r="H278" s="62">
        <f t="shared" si="9"/>
        <v>0.51249999999999996</v>
      </c>
      <c r="I278" s="62">
        <f t="shared" si="10"/>
        <v>0.5106382978723405</v>
      </c>
    </row>
    <row r="279" spans="1:9" ht="15.75" x14ac:dyDescent="0.2">
      <c r="A279" s="139" t="s">
        <v>302</v>
      </c>
      <c r="B279" s="108"/>
      <c r="C279" s="109"/>
      <c r="D279" s="60">
        <v>4614</v>
      </c>
      <c r="E279" s="60">
        <v>3419</v>
      </c>
      <c r="F279" s="82">
        <v>27.15</v>
      </c>
      <c r="G279" s="82">
        <v>20.12</v>
      </c>
      <c r="H279" s="63">
        <f t="shared" si="9"/>
        <v>-0.25899436497615946</v>
      </c>
      <c r="I279" s="63">
        <f t="shared" si="10"/>
        <v>-0.25893186003683233</v>
      </c>
    </row>
    <row r="280" spans="1:9" ht="15.75" x14ac:dyDescent="0.2">
      <c r="A280" s="138" t="s">
        <v>303</v>
      </c>
      <c r="B280" s="106"/>
      <c r="C280" s="107"/>
      <c r="D280" s="58">
        <v>178</v>
      </c>
      <c r="E280" s="58">
        <v>235</v>
      </c>
      <c r="F280" s="81">
        <v>1.05</v>
      </c>
      <c r="G280" s="81">
        <v>1.38</v>
      </c>
      <c r="H280" s="62">
        <f t="shared" si="9"/>
        <v>0.3202247191011236</v>
      </c>
      <c r="I280" s="62">
        <f t="shared" si="10"/>
        <v>0.31428571428571406</v>
      </c>
    </row>
    <row r="281" spans="1:9" ht="15.75" x14ac:dyDescent="0.2">
      <c r="A281" s="139" t="s">
        <v>304</v>
      </c>
      <c r="B281" s="108"/>
      <c r="C281" s="109"/>
      <c r="D281" s="60">
        <v>149</v>
      </c>
      <c r="E281" s="60">
        <v>144</v>
      </c>
      <c r="F281" s="82">
        <v>0.88</v>
      </c>
      <c r="G281" s="82">
        <v>0.85</v>
      </c>
      <c r="H281" s="63">
        <f t="shared" si="9"/>
        <v>-3.3557046979865723E-2</v>
      </c>
      <c r="I281" s="63">
        <f t="shared" si="10"/>
        <v>-3.4090909090909172E-2</v>
      </c>
    </row>
    <row r="282" spans="1:9" ht="15.75" x14ac:dyDescent="0.2">
      <c r="A282" s="138" t="s">
        <v>305</v>
      </c>
      <c r="B282" s="106"/>
      <c r="C282" s="107"/>
      <c r="D282" s="58">
        <v>143</v>
      </c>
      <c r="E282" s="58">
        <v>143</v>
      </c>
      <c r="F282" s="81">
        <v>0.84</v>
      </c>
      <c r="G282" s="81">
        <v>0.84</v>
      </c>
      <c r="H282" s="62">
        <f t="shared" si="9"/>
        <v>0</v>
      </c>
      <c r="I282" s="62">
        <f t="shared" si="10"/>
        <v>0</v>
      </c>
    </row>
    <row r="283" spans="1:9" ht="15.75" x14ac:dyDescent="0.2">
      <c r="A283" s="139" t="s">
        <v>306</v>
      </c>
      <c r="B283" s="108"/>
      <c r="C283" s="109"/>
      <c r="D283" s="60">
        <v>3719</v>
      </c>
      <c r="E283" s="60">
        <v>3809</v>
      </c>
      <c r="F283" s="82">
        <v>21.89</v>
      </c>
      <c r="G283" s="82">
        <v>22.42</v>
      </c>
      <c r="H283" s="63">
        <f t="shared" si="9"/>
        <v>2.4200053777897246E-2</v>
      </c>
      <c r="I283" s="63">
        <f t="shared" si="10"/>
        <v>2.421196893558708E-2</v>
      </c>
    </row>
    <row r="284" spans="1:9" ht="15.75" x14ac:dyDescent="0.2">
      <c r="A284" s="138" t="s">
        <v>237</v>
      </c>
      <c r="B284" s="106"/>
      <c r="C284" s="107"/>
      <c r="D284" s="58">
        <v>57692</v>
      </c>
      <c r="E284" s="58">
        <v>62664</v>
      </c>
      <c r="F284" s="81">
        <v>339.52</v>
      </c>
      <c r="G284" s="81">
        <v>368.78</v>
      </c>
      <c r="H284" s="62">
        <f t="shared" si="9"/>
        <v>8.6181792969562521E-2</v>
      </c>
      <c r="I284" s="62">
        <f t="shared" si="10"/>
        <v>8.6180490103675789E-2</v>
      </c>
    </row>
    <row r="285" spans="1:9" ht="15.75" x14ac:dyDescent="0.2">
      <c r="A285" s="139" t="s">
        <v>321</v>
      </c>
      <c r="B285" s="108"/>
      <c r="C285" s="109"/>
      <c r="D285" s="60">
        <v>1090</v>
      </c>
      <c r="E285" s="60">
        <v>1284</v>
      </c>
      <c r="F285" s="82">
        <v>6.41</v>
      </c>
      <c r="G285" s="82">
        <v>7.56</v>
      </c>
      <c r="H285" s="63">
        <f t="shared" si="9"/>
        <v>0.17798165137614674</v>
      </c>
      <c r="I285" s="63">
        <f t="shared" si="10"/>
        <v>0.1794071762870515</v>
      </c>
    </row>
    <row r="286" spans="1:9" ht="15.75" x14ac:dyDescent="0.2">
      <c r="A286" s="138" t="s">
        <v>307</v>
      </c>
      <c r="B286" s="106"/>
      <c r="C286" s="107"/>
      <c r="D286" s="58">
        <v>4330</v>
      </c>
      <c r="E286" s="58">
        <v>5991</v>
      </c>
      <c r="F286" s="81">
        <v>25.48</v>
      </c>
      <c r="G286" s="81">
        <v>35.26</v>
      </c>
      <c r="H286" s="62">
        <f t="shared" si="9"/>
        <v>0.38360277136258669</v>
      </c>
      <c r="I286" s="62">
        <f t="shared" si="10"/>
        <v>0.38383045525902659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130</v>
      </c>
      <c r="E288" s="58">
        <v>95</v>
      </c>
      <c r="F288" s="81">
        <v>0.77</v>
      </c>
      <c r="G288" s="81">
        <v>0.56000000000000005</v>
      </c>
      <c r="H288" s="62">
        <f t="shared" si="9"/>
        <v>-0.26923076923076927</v>
      </c>
      <c r="I288" s="62">
        <f t="shared" si="10"/>
        <v>-0.27272727272727271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1</v>
      </c>
      <c r="F289" s="82">
        <v>0</v>
      </c>
      <c r="G289" s="82">
        <v>0.01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1687</v>
      </c>
      <c r="E290" s="58">
        <v>1798</v>
      </c>
      <c r="F290" s="81">
        <v>9.93</v>
      </c>
      <c r="G290" s="81">
        <v>10.58</v>
      </c>
      <c r="H290" s="62">
        <f t="shared" si="9"/>
        <v>6.5797273266152922E-2</v>
      </c>
      <c r="I290" s="62">
        <f t="shared" si="10"/>
        <v>6.545820745216524E-2</v>
      </c>
    </row>
    <row r="291" spans="1:9" ht="15.75" x14ac:dyDescent="0.2">
      <c r="A291" s="139" t="s">
        <v>216</v>
      </c>
      <c r="B291" s="108"/>
      <c r="C291" s="109"/>
      <c r="D291" s="60">
        <v>0</v>
      </c>
      <c r="E291" s="60">
        <v>0</v>
      </c>
      <c r="F291" s="82">
        <v>0</v>
      </c>
      <c r="G291" s="82">
        <v>0</v>
      </c>
      <c r="H291" s="63" t="str">
        <f t="shared" si="9"/>
        <v>N/A</v>
      </c>
      <c r="I291" s="63" t="str">
        <f t="shared" si="10"/>
        <v>N/A</v>
      </c>
    </row>
    <row r="292" spans="1:9" ht="15.75" x14ac:dyDescent="0.2">
      <c r="A292" s="138" t="s">
        <v>311</v>
      </c>
      <c r="B292" s="106"/>
      <c r="C292" s="107"/>
      <c r="D292" s="58">
        <v>346</v>
      </c>
      <c r="E292" s="58">
        <v>320</v>
      </c>
      <c r="F292" s="81">
        <v>2.04</v>
      </c>
      <c r="G292" s="81">
        <v>1.88</v>
      </c>
      <c r="H292" s="62">
        <f t="shared" si="9"/>
        <v>-7.5144508670520249E-2</v>
      </c>
      <c r="I292" s="62">
        <f t="shared" si="10"/>
        <v>-7.8431372549019662E-2</v>
      </c>
    </row>
    <row r="293" spans="1:9" ht="15.75" x14ac:dyDescent="0.2">
      <c r="A293" s="139" t="s">
        <v>312</v>
      </c>
      <c r="B293" s="108"/>
      <c r="C293" s="109"/>
      <c r="D293" s="60">
        <v>3819</v>
      </c>
      <c r="E293" s="60">
        <v>4023</v>
      </c>
      <c r="F293" s="82">
        <v>22.47</v>
      </c>
      <c r="G293" s="82">
        <v>23.68</v>
      </c>
      <c r="H293" s="63">
        <f t="shared" si="9"/>
        <v>5.3417124901806723E-2</v>
      </c>
      <c r="I293" s="63">
        <f t="shared" si="10"/>
        <v>5.3849577214063249E-2</v>
      </c>
    </row>
    <row r="294" spans="1:9" ht="15.75" x14ac:dyDescent="0.2">
      <c r="A294" s="138" t="s">
        <v>313</v>
      </c>
      <c r="B294" s="106"/>
      <c r="C294" s="107"/>
      <c r="D294" s="58">
        <v>299</v>
      </c>
      <c r="E294" s="58">
        <v>17</v>
      </c>
      <c r="F294" s="81">
        <v>1.76</v>
      </c>
      <c r="G294" s="81">
        <v>0.1</v>
      </c>
      <c r="H294" s="62">
        <f t="shared" si="9"/>
        <v>-0.94314381270903014</v>
      </c>
      <c r="I294" s="62">
        <f t="shared" si="10"/>
        <v>-0.94318181818181812</v>
      </c>
    </row>
    <row r="295" spans="1:9" ht="15.75" x14ac:dyDescent="0.2">
      <c r="A295" s="139" t="s">
        <v>314</v>
      </c>
      <c r="B295" s="108"/>
      <c r="C295" s="109"/>
      <c r="D295" s="60">
        <v>24</v>
      </c>
      <c r="E295" s="60">
        <v>19</v>
      </c>
      <c r="F295" s="82">
        <v>0.14000000000000001</v>
      </c>
      <c r="G295" s="82">
        <v>0.11</v>
      </c>
      <c r="H295" s="63">
        <f t="shared" si="9"/>
        <v>-0.20833333333333337</v>
      </c>
      <c r="I295" s="63">
        <f t="shared" si="10"/>
        <v>-0.2142857142857143</v>
      </c>
    </row>
    <row r="296" spans="1:9" ht="15.75" x14ac:dyDescent="0.2">
      <c r="A296" s="138" t="s">
        <v>315</v>
      </c>
      <c r="B296" s="106"/>
      <c r="C296" s="107"/>
      <c r="D296" s="58">
        <v>102</v>
      </c>
      <c r="E296" s="58">
        <v>208</v>
      </c>
      <c r="F296" s="81">
        <v>0.6</v>
      </c>
      <c r="G296" s="81">
        <v>1.22</v>
      </c>
      <c r="H296" s="62">
        <f t="shared" si="9"/>
        <v>1.0392156862745097</v>
      </c>
      <c r="I296" s="62">
        <f t="shared" si="10"/>
        <v>1.0333333333333332</v>
      </c>
    </row>
    <row r="297" spans="1:9" ht="15.75" x14ac:dyDescent="0.2">
      <c r="A297" s="139" t="s">
        <v>316</v>
      </c>
      <c r="B297" s="108"/>
      <c r="C297" s="109"/>
      <c r="D297" s="60">
        <v>1619</v>
      </c>
      <c r="E297" s="60">
        <v>2913</v>
      </c>
      <c r="F297" s="82">
        <v>9.5299999999999994</v>
      </c>
      <c r="G297" s="82">
        <v>17.14</v>
      </c>
      <c r="H297" s="63">
        <f t="shared" si="9"/>
        <v>0.79925880172946262</v>
      </c>
      <c r="I297" s="63">
        <f t="shared" si="10"/>
        <v>0.79853095487932868</v>
      </c>
    </row>
    <row r="298" spans="1:9" ht="15.75" x14ac:dyDescent="0.2">
      <c r="A298" s="138" t="s">
        <v>317</v>
      </c>
      <c r="B298" s="106"/>
      <c r="C298" s="107"/>
      <c r="D298" s="58">
        <v>3576</v>
      </c>
      <c r="E298" s="58">
        <v>3239</v>
      </c>
      <c r="F298" s="81">
        <v>21.04</v>
      </c>
      <c r="G298" s="81">
        <v>19.059999999999999</v>
      </c>
      <c r="H298" s="62">
        <f t="shared" si="9"/>
        <v>-9.4239373601789689E-2</v>
      </c>
      <c r="I298" s="62">
        <f t="shared" si="10"/>
        <v>-9.4106463878326996E-2</v>
      </c>
    </row>
    <row r="299" spans="1:9" ht="15.75" x14ac:dyDescent="0.2">
      <c r="A299" s="139" t="s">
        <v>318</v>
      </c>
      <c r="B299" s="108"/>
      <c r="C299" s="109"/>
      <c r="D299" s="60">
        <v>90575</v>
      </c>
      <c r="E299" s="60">
        <v>81792</v>
      </c>
      <c r="F299" s="82">
        <v>533.03</v>
      </c>
      <c r="G299" s="82">
        <v>481.34</v>
      </c>
      <c r="H299" s="63">
        <f t="shared" si="9"/>
        <v>-9.6969362406845172E-2</v>
      </c>
      <c r="I299" s="63">
        <f t="shared" si="10"/>
        <v>-9.6973903907847547E-2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1548039</v>
      </c>
      <c r="C384" s="166">
        <f>B384/B$403</f>
        <v>0.19268583975240244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1548276</v>
      </c>
      <c r="C385" s="166">
        <f>B385/B$403</f>
        <v>0.19271533936063023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4369454</v>
      </c>
      <c r="C386" s="166">
        <f>B386/B$403</f>
        <v>0.54386996273962984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383576</v>
      </c>
      <c r="C387" s="166">
        <f>B387/B$403</f>
        <v>4.7744057913830025E-2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3091</v>
      </c>
      <c r="C388" s="166">
        <f>B388/B$403</f>
        <v>3.8473961616902156E-4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1203991</v>
      </c>
      <c r="E389" s="166">
        <f>D389/D$403</f>
        <v>0.15025000464855026</v>
      </c>
      <c r="F389" s="165">
        <v>1167776</v>
      </c>
      <c r="G389" s="166">
        <f>F389/F$403</f>
        <v>0.14615833360555539</v>
      </c>
      <c r="H389" s="165">
        <v>885308</v>
      </c>
      <c r="I389" s="166">
        <f t="shared" ref="I389:I396" si="11">H389/H$403</f>
        <v>0.13684934928745615</v>
      </c>
    </row>
    <row r="390" spans="1:9" ht="15.75" x14ac:dyDescent="0.25">
      <c r="A390" s="161" t="s">
        <v>345</v>
      </c>
      <c r="B390" s="167"/>
      <c r="C390" s="167"/>
      <c r="D390" s="165">
        <v>1451853</v>
      </c>
      <c r="E390" s="166">
        <f t="shared" ref="E390:E397" si="12">D390/D$403</f>
        <v>0.18118152045904964</v>
      </c>
      <c r="F390" s="165">
        <v>1588984</v>
      </c>
      <c r="G390" s="166">
        <f t="shared" ref="G390:G397" si="13">F390/F$403</f>
        <v>0.19887654273241598</v>
      </c>
      <c r="H390" s="165">
        <v>1709655</v>
      </c>
      <c r="I390" s="166">
        <f t="shared" si="11"/>
        <v>0.2642754547073401</v>
      </c>
    </row>
    <row r="391" spans="1:9" ht="15.75" x14ac:dyDescent="0.25">
      <c r="A391" s="161" t="s">
        <v>346</v>
      </c>
      <c r="B391" s="167"/>
      <c r="C391" s="167"/>
      <c r="D391" s="165">
        <v>583569</v>
      </c>
      <c r="E391" s="166">
        <f t="shared" si="12"/>
        <v>7.2825498664649338E-2</v>
      </c>
      <c r="F391" s="165">
        <v>454467</v>
      </c>
      <c r="G391" s="166">
        <f t="shared" si="13"/>
        <v>5.6880891025946706E-2</v>
      </c>
      <c r="H391" s="165">
        <v>222068</v>
      </c>
      <c r="I391" s="166">
        <f t="shared" si="11"/>
        <v>3.432687979501689E-2</v>
      </c>
    </row>
    <row r="392" spans="1:9" ht="15.75" x14ac:dyDescent="0.25">
      <c r="A392" s="161" t="s">
        <v>347</v>
      </c>
      <c r="B392" s="167"/>
      <c r="C392" s="167"/>
      <c r="D392" s="165">
        <v>311930</v>
      </c>
      <c r="E392" s="166">
        <f t="shared" si="12"/>
        <v>3.8926772666923827E-2</v>
      </c>
      <c r="F392" s="165">
        <v>323100</v>
      </c>
      <c r="G392" s="166">
        <f t="shared" si="13"/>
        <v>4.0439054739911544E-2</v>
      </c>
      <c r="H392" s="165">
        <v>320095</v>
      </c>
      <c r="I392" s="166">
        <f t="shared" si="11"/>
        <v>4.947972057201367E-2</v>
      </c>
    </row>
    <row r="393" spans="1:9" ht="15.75" x14ac:dyDescent="0.25">
      <c r="A393" s="161" t="s">
        <v>348</v>
      </c>
      <c r="B393" s="167"/>
      <c r="C393" s="167"/>
      <c r="D393" s="165">
        <v>229328</v>
      </c>
      <c r="E393" s="166">
        <f t="shared" si="12"/>
        <v>2.8618596871606793E-2</v>
      </c>
      <c r="F393" s="165">
        <v>235401</v>
      </c>
      <c r="G393" s="166">
        <f t="shared" si="13"/>
        <v>2.9462686242122928E-2</v>
      </c>
      <c r="H393" s="165">
        <v>121027</v>
      </c>
      <c r="I393" s="166">
        <f t="shared" si="11"/>
        <v>1.8708140213590022E-2</v>
      </c>
    </row>
    <row r="394" spans="1:9" ht="15.75" x14ac:dyDescent="0.25">
      <c r="A394" s="161" t="s">
        <v>349</v>
      </c>
      <c r="B394" s="167"/>
      <c r="C394" s="167"/>
      <c r="D394" s="165">
        <v>192256</v>
      </c>
      <c r="E394" s="166">
        <f t="shared" si="12"/>
        <v>2.3992259820639589E-2</v>
      </c>
      <c r="F394" s="165">
        <v>179562</v>
      </c>
      <c r="G394" s="166">
        <f t="shared" si="13"/>
        <v>2.2473901415066534E-2</v>
      </c>
      <c r="H394" s="165">
        <v>319977</v>
      </c>
      <c r="I394" s="166">
        <f t="shared" si="11"/>
        <v>4.9461480340121586E-2</v>
      </c>
    </row>
    <row r="395" spans="1:9" ht="15.75" x14ac:dyDescent="0.25">
      <c r="A395" s="161" t="s">
        <v>350</v>
      </c>
      <c r="B395" s="167"/>
      <c r="C395" s="167"/>
      <c r="D395" s="165">
        <v>3447558</v>
      </c>
      <c r="E395" s="166">
        <f t="shared" si="12"/>
        <v>0.43023212426517027</v>
      </c>
      <c r="F395" s="165">
        <v>3438472</v>
      </c>
      <c r="G395" s="166">
        <f t="shared" si="13"/>
        <v>0.43035765221186362</v>
      </c>
      <c r="H395" s="165">
        <v>2315617</v>
      </c>
      <c r="I395" s="166">
        <f t="shared" si="11"/>
        <v>0.35794399197677124</v>
      </c>
    </row>
    <row r="396" spans="1:9" ht="15.75" x14ac:dyDescent="0.25">
      <c r="A396" s="161" t="s">
        <v>351</v>
      </c>
      <c r="B396" s="167"/>
      <c r="C396" s="167"/>
      <c r="D396" s="165">
        <v>162114</v>
      </c>
      <c r="E396" s="166">
        <f t="shared" si="12"/>
        <v>2.0230740307523126E-2</v>
      </c>
      <c r="F396" s="165">
        <v>166999</v>
      </c>
      <c r="G396" s="166">
        <f t="shared" si="13"/>
        <v>2.0901521827640011E-2</v>
      </c>
      <c r="H396" s="165">
        <v>134941</v>
      </c>
      <c r="I396" s="166">
        <f t="shared" si="11"/>
        <v>2.0858941794492564E-2</v>
      </c>
    </row>
    <row r="397" spans="1:9" ht="15.75" x14ac:dyDescent="0.25">
      <c r="A397" s="161" t="s">
        <v>352</v>
      </c>
      <c r="B397" s="167"/>
      <c r="C397" s="167"/>
      <c r="D397" s="165">
        <v>180388</v>
      </c>
      <c r="E397" s="166">
        <f t="shared" si="12"/>
        <v>2.2511212989584375E-2</v>
      </c>
      <c r="F397" s="165">
        <v>196917</v>
      </c>
      <c r="G397" s="166">
        <f t="shared" si="13"/>
        <v>2.4646045627419257E-2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90682</v>
      </c>
      <c r="I398" s="166">
        <f>H398/H$403</f>
        <v>1.4017463630832547E-2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159468</v>
      </c>
      <c r="I399" s="166">
        <f>H399/H$403</f>
        <v>2.4650282198028322E-2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4639</v>
      </c>
      <c r="C401" s="166">
        <f>B401/B$403</f>
        <v>5.7742060155551312E-4</v>
      </c>
      <c r="D401" s="165">
        <v>4193</v>
      </c>
      <c r="E401" s="166">
        <f>D401/D$403</f>
        <v>5.2325828805312603E-4</v>
      </c>
      <c r="F401" s="165">
        <v>4377</v>
      </c>
      <c r="G401" s="166">
        <f>F401/F$403</f>
        <v>5.4782340636518978E-4</v>
      </c>
      <c r="H401" s="165">
        <v>5736</v>
      </c>
      <c r="I401" s="166">
        <f>H401/H$403</f>
        <v>8.8666076383908036E-4</v>
      </c>
    </row>
    <row r="402" spans="1:9" x14ac:dyDescent="0.2">
      <c r="A402" s="163" t="s">
        <v>356</v>
      </c>
      <c r="B402" s="165">
        <v>176930</v>
      </c>
      <c r="C402" s="166">
        <f>B402/B$403</f>
        <v>2.2022640015782913E-2</v>
      </c>
      <c r="D402" s="165">
        <v>246071</v>
      </c>
      <c r="E402" s="166">
        <f>D402/D$403</f>
        <v>3.0708011018249645E-2</v>
      </c>
      <c r="F402" s="165">
        <v>233746</v>
      </c>
      <c r="G402" s="166">
        <f>F402/F$403</f>
        <v>2.9255547165692862E-2</v>
      </c>
      <c r="H402" s="165">
        <v>184642</v>
      </c>
      <c r="I402" s="166">
        <f>H402/H$403</f>
        <v>2.8541634720497817E-2</v>
      </c>
    </row>
    <row r="403" spans="1:9" ht="15.75" x14ac:dyDescent="0.2">
      <c r="A403" s="140" t="s">
        <v>357</v>
      </c>
      <c r="B403" s="168">
        <f>SUM(B384:B388,B401:B402)</f>
        <v>8034005</v>
      </c>
      <c r="C403" s="169">
        <f>SUM(C384:C388,C401:C402)</f>
        <v>1</v>
      </c>
      <c r="D403" s="168">
        <f>SUM(D389:D397,D400:D402)</f>
        <v>8013251</v>
      </c>
      <c r="E403" s="169">
        <f>SUM(E389:E397,E400:E402)</f>
        <v>0.99999999999999989</v>
      </c>
      <c r="F403" s="168">
        <f>SUM(F389:F397,F400:F402)</f>
        <v>7989801</v>
      </c>
      <c r="G403" s="169">
        <f>SUM(G389:G397,G400:G402)</f>
        <v>1</v>
      </c>
      <c r="H403" s="168">
        <f>SUM(H389:H396,H398:H402)</f>
        <v>6469216</v>
      </c>
      <c r="I403" s="169">
        <f>SUM(I389:I396,I398:I402)</f>
        <v>1</v>
      </c>
    </row>
    <row r="404" spans="1:9" x14ac:dyDescent="0.2">
      <c r="A404" s="163" t="s">
        <v>358</v>
      </c>
      <c r="B404" s="165">
        <v>11830799</v>
      </c>
      <c r="C404" s="170"/>
      <c r="D404" s="165">
        <v>11831249</v>
      </c>
      <c r="E404" s="170"/>
      <c r="F404" s="165">
        <v>11831249</v>
      </c>
      <c r="G404" s="170"/>
      <c r="H404" s="165">
        <v>11923699</v>
      </c>
      <c r="I404" s="170"/>
    </row>
    <row r="405" spans="1:9" ht="15.75" x14ac:dyDescent="0.2">
      <c r="A405" s="140" t="s">
        <v>359</v>
      </c>
      <c r="B405" s="171">
        <f>B403/B404</f>
        <v>0.67907543691681349</v>
      </c>
      <c r="C405" s="169"/>
      <c r="D405" s="171">
        <f>D403/D404</f>
        <v>0.67729544023627597</v>
      </c>
      <c r="E405" s="169"/>
      <c r="F405" s="171">
        <f>F403/F404</f>
        <v>0.67531340097736092</v>
      </c>
      <c r="G405" s="169"/>
      <c r="H405" s="171">
        <f>H403/H404</f>
        <v>0.5425510992855489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508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1866516</v>
      </c>
      <c r="D429" s="177">
        <f t="shared" ref="D429:D434" si="14">C429/$B$58</f>
        <v>0.11039365216805005</v>
      </c>
      <c r="E429" s="172">
        <v>898707</v>
      </c>
      <c r="F429" s="177">
        <f>E429/$C$58</f>
        <v>0.10947852230118724</v>
      </c>
      <c r="G429" s="172">
        <v>967809</v>
      </c>
      <c r="H429" s="177">
        <f>G429/$D$58</f>
        <v>0.11125724809284916</v>
      </c>
    </row>
    <row r="430" spans="1:8" x14ac:dyDescent="0.2">
      <c r="A430" s="258" t="s">
        <v>364</v>
      </c>
      <c r="B430" s="259"/>
      <c r="C430" s="165">
        <v>1694879</v>
      </c>
      <c r="D430" s="178">
        <f t="shared" si="14"/>
        <v>0.10024231391155099</v>
      </c>
      <c r="E430" s="165">
        <v>803542</v>
      </c>
      <c r="F430" s="178">
        <f t="shared" ref="F430:F441" si="15">E430/$C$58</f>
        <v>9.7885730017614858E-2</v>
      </c>
      <c r="G430" s="165">
        <v>891337</v>
      </c>
      <c r="H430" s="178">
        <f t="shared" ref="H430:H441" si="16">G430/$D$58</f>
        <v>0.10246619089441811</v>
      </c>
    </row>
    <row r="431" spans="1:8" x14ac:dyDescent="0.2">
      <c r="A431" s="258" t="s">
        <v>365</v>
      </c>
      <c r="B431" s="259"/>
      <c r="C431" s="165">
        <v>171637</v>
      </c>
      <c r="D431" s="178">
        <f t="shared" si="14"/>
        <v>1.0151338256499064E-2</v>
      </c>
      <c r="E431" s="165">
        <v>95165</v>
      </c>
      <c r="F431" s="178">
        <f t="shared" si="15"/>
        <v>1.159279228357238E-2</v>
      </c>
      <c r="G431" s="165">
        <v>76472</v>
      </c>
      <c r="H431" s="178">
        <f t="shared" si="16"/>
        <v>8.791057198431056E-3</v>
      </c>
    </row>
    <row r="432" spans="1:8" ht="15.75" x14ac:dyDescent="0.25">
      <c r="A432" s="256" t="s">
        <v>366</v>
      </c>
      <c r="B432" s="257"/>
      <c r="C432" s="172">
        <v>46666</v>
      </c>
      <c r="D432" s="177">
        <f t="shared" si="14"/>
        <v>2.7600246513151904E-3</v>
      </c>
      <c r="E432" s="172">
        <v>29321</v>
      </c>
      <c r="F432" s="177">
        <f t="shared" si="15"/>
        <v>3.5718201286883389E-3</v>
      </c>
      <c r="G432" s="172">
        <v>17345</v>
      </c>
      <c r="H432" s="177">
        <f t="shared" si="16"/>
        <v>1.993944020122223E-3</v>
      </c>
    </row>
    <row r="433" spans="1:8" x14ac:dyDescent="0.2">
      <c r="A433" s="258" t="s">
        <v>364</v>
      </c>
      <c r="B433" s="259"/>
      <c r="C433" s="165">
        <v>1552</v>
      </c>
      <c r="D433" s="178">
        <f t="shared" si="14"/>
        <v>9.1791845430102759E-5</v>
      </c>
      <c r="E433" s="165">
        <v>946</v>
      </c>
      <c r="F433" s="178">
        <f t="shared" si="15"/>
        <v>1.1523965218577704E-4</v>
      </c>
      <c r="G433" s="165">
        <v>606</v>
      </c>
      <c r="H433" s="178">
        <f t="shared" si="16"/>
        <v>6.9664461008594244E-5</v>
      </c>
    </row>
    <row r="434" spans="1:8" x14ac:dyDescent="0.2">
      <c r="A434" s="258" t="s">
        <v>365</v>
      </c>
      <c r="B434" s="259"/>
      <c r="C434" s="165">
        <v>45114</v>
      </c>
      <c r="D434" s="178">
        <f t="shared" si="14"/>
        <v>2.6682328058850874E-3</v>
      </c>
      <c r="E434" s="165">
        <v>28375</v>
      </c>
      <c r="F434" s="178">
        <f t="shared" si="15"/>
        <v>3.4565804765025617E-3</v>
      </c>
      <c r="G434" s="165">
        <v>16739</v>
      </c>
      <c r="H434" s="178">
        <f t="shared" si="16"/>
        <v>1.924279559113629E-3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12479</v>
      </c>
      <c r="D436" s="177">
        <f t="shared" ref="D436:D441" si="17">C436/$B$58</f>
        <v>7.3806084994990486E-4</v>
      </c>
      <c r="E436" s="172">
        <v>5776</v>
      </c>
      <c r="F436" s="177">
        <f t="shared" si="15"/>
        <v>7.0361969452964923E-4</v>
      </c>
      <c r="G436" s="172">
        <v>6703</v>
      </c>
      <c r="H436" s="177">
        <f t="shared" si="16"/>
        <v>7.7056251178318031E-4</v>
      </c>
    </row>
    <row r="437" spans="1:8" x14ac:dyDescent="0.2">
      <c r="A437" s="258" t="s">
        <v>364</v>
      </c>
      <c r="B437" s="259"/>
      <c r="C437" s="165">
        <v>10811</v>
      </c>
      <c r="D437" s="178">
        <f t="shared" si="17"/>
        <v>6.3940827380466552E-4</v>
      </c>
      <c r="E437" s="165">
        <v>4937</v>
      </c>
      <c r="F437" s="178">
        <f t="shared" si="15"/>
        <v>6.0141454845790831E-4</v>
      </c>
      <c r="G437" s="165">
        <v>5874</v>
      </c>
      <c r="H437" s="178">
        <f t="shared" si="16"/>
        <v>6.75262448786275E-4</v>
      </c>
    </row>
    <row r="438" spans="1:8" x14ac:dyDescent="0.2">
      <c r="A438" s="258" t="s">
        <v>365</v>
      </c>
      <c r="B438" s="259"/>
      <c r="C438" s="165">
        <v>1668</v>
      </c>
      <c r="D438" s="178">
        <f t="shared" si="17"/>
        <v>9.8652576145239309E-5</v>
      </c>
      <c r="E438" s="165">
        <v>839</v>
      </c>
      <c r="F438" s="178">
        <f t="shared" si="15"/>
        <v>1.0220514607174095E-4</v>
      </c>
      <c r="G438" s="165">
        <v>829</v>
      </c>
      <c r="H438" s="178">
        <f t="shared" si="16"/>
        <v>9.5300062996905339E-5</v>
      </c>
    </row>
    <row r="439" spans="1:8" ht="15.75" x14ac:dyDescent="0.25">
      <c r="A439" s="256" t="s">
        <v>366</v>
      </c>
      <c r="B439" s="257"/>
      <c r="C439" s="172">
        <v>56</v>
      </c>
      <c r="D439" s="177">
        <f t="shared" si="17"/>
        <v>3.3120768969624705E-6</v>
      </c>
      <c r="E439" s="172">
        <v>36</v>
      </c>
      <c r="F439" s="177">
        <f t="shared" si="15"/>
        <v>4.3854413093953207E-6</v>
      </c>
      <c r="G439" s="172">
        <v>20</v>
      </c>
      <c r="H439" s="177">
        <f t="shared" si="16"/>
        <v>2.29915712899651E-6</v>
      </c>
    </row>
    <row r="440" spans="1:8" x14ac:dyDescent="0.2">
      <c r="A440" s="258" t="s">
        <v>364</v>
      </c>
      <c r="B440" s="259"/>
      <c r="C440" s="175">
        <v>3</v>
      </c>
      <c r="D440" s="178">
        <f t="shared" si="17"/>
        <v>1.7743269090870379E-7</v>
      </c>
      <c r="E440" s="175">
        <v>1</v>
      </c>
      <c r="F440" s="178">
        <f t="shared" si="15"/>
        <v>1.2181781414987001E-7</v>
      </c>
      <c r="G440" s="175">
        <v>2</v>
      </c>
      <c r="H440" s="178">
        <f t="shared" si="16"/>
        <v>2.29915712899651E-7</v>
      </c>
    </row>
    <row r="441" spans="1:8" x14ac:dyDescent="0.2">
      <c r="A441" s="258" t="s">
        <v>365</v>
      </c>
      <c r="B441" s="259"/>
      <c r="C441" s="165">
        <v>53</v>
      </c>
      <c r="D441" s="178">
        <f t="shared" si="17"/>
        <v>3.1346442060537668E-6</v>
      </c>
      <c r="E441" s="165">
        <v>35</v>
      </c>
      <c r="F441" s="178">
        <f t="shared" si="15"/>
        <v>4.263623495245451E-6</v>
      </c>
      <c r="G441" s="165">
        <v>18</v>
      </c>
      <c r="H441" s="178">
        <f t="shared" si="16"/>
        <v>2.069241416096859E-6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509</v>
      </c>
      <c r="D466" s="185" t="s">
        <v>510</v>
      </c>
      <c r="E466" s="185" t="s">
        <v>511</v>
      </c>
      <c r="F466" s="185" t="s">
        <v>512</v>
      </c>
      <c r="G466" s="185" t="s">
        <v>513</v>
      </c>
      <c r="H466" s="207" t="s">
        <v>514</v>
      </c>
    </row>
    <row r="467" spans="1:8" x14ac:dyDescent="0.2">
      <c r="A467" s="139" t="s">
        <v>438</v>
      </c>
      <c r="B467" s="108"/>
      <c r="C467" s="60">
        <v>1284</v>
      </c>
      <c r="D467" s="60">
        <v>1300</v>
      </c>
      <c r="E467" s="60">
        <v>1298</v>
      </c>
      <c r="F467" s="60">
        <v>1296</v>
      </c>
      <c r="G467" s="60">
        <v>1299</v>
      </c>
      <c r="H467" s="60">
        <v>1297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5930</v>
      </c>
      <c r="D469" s="60">
        <v>5978</v>
      </c>
      <c r="E469" s="60">
        <v>6011</v>
      </c>
      <c r="F469" s="60">
        <v>6042</v>
      </c>
      <c r="G469" s="60">
        <v>6062</v>
      </c>
      <c r="H469" s="60">
        <v>6123</v>
      </c>
    </row>
    <row r="470" spans="1:8" x14ac:dyDescent="0.2">
      <c r="A470" s="138" t="s">
        <v>441</v>
      </c>
      <c r="B470" s="106"/>
      <c r="C470" s="58">
        <v>1179</v>
      </c>
      <c r="D470" s="58">
        <v>1187</v>
      </c>
      <c r="E470" s="58">
        <v>1200</v>
      </c>
      <c r="F470" s="58">
        <v>1216</v>
      </c>
      <c r="G470" s="58">
        <v>1241</v>
      </c>
      <c r="H470" s="58">
        <v>1286</v>
      </c>
    </row>
    <row r="471" spans="1:8" x14ac:dyDescent="0.2">
      <c r="A471" s="139" t="s">
        <v>442</v>
      </c>
      <c r="B471" s="108"/>
      <c r="C471" s="60">
        <v>47</v>
      </c>
      <c r="D471" s="60">
        <v>47</v>
      </c>
      <c r="E471" s="60">
        <v>47</v>
      </c>
      <c r="F471" s="60">
        <v>59</v>
      </c>
      <c r="G471" s="60">
        <v>67</v>
      </c>
      <c r="H471" s="60">
        <v>79</v>
      </c>
    </row>
    <row r="472" spans="1:8" x14ac:dyDescent="0.2">
      <c r="A472" s="138" t="s">
        <v>443</v>
      </c>
      <c r="B472" s="106"/>
      <c r="C472" s="58">
        <v>4704</v>
      </c>
      <c r="D472" s="58">
        <v>4744</v>
      </c>
      <c r="E472" s="58">
        <v>4764</v>
      </c>
      <c r="F472" s="58">
        <v>4767</v>
      </c>
      <c r="G472" s="58">
        <v>4754</v>
      </c>
      <c r="H472" s="58">
        <v>4758</v>
      </c>
    </row>
    <row r="473" spans="1:8" x14ac:dyDescent="0.2">
      <c r="A473" s="139" t="s">
        <v>444</v>
      </c>
      <c r="B473" s="108"/>
      <c r="C473" s="60">
        <v>21373700</v>
      </c>
      <c r="D473" s="60">
        <v>20659612</v>
      </c>
      <c r="E473" s="60">
        <v>22025530</v>
      </c>
      <c r="F473" s="60">
        <v>21226117</v>
      </c>
      <c r="G473" s="60">
        <v>21088780</v>
      </c>
      <c r="H473" s="60">
        <v>21770699</v>
      </c>
    </row>
    <row r="474" spans="1:8" x14ac:dyDescent="0.2">
      <c r="A474" s="138" t="s">
        <v>445</v>
      </c>
      <c r="B474" s="106"/>
      <c r="C474" s="58">
        <v>0</v>
      </c>
      <c r="D474" s="58">
        <v>105660</v>
      </c>
      <c r="E474" s="58">
        <v>105894</v>
      </c>
      <c r="F474" s="58">
        <v>107120</v>
      </c>
      <c r="G474" s="58">
        <v>109014</v>
      </c>
      <c r="H474" s="58">
        <v>110078</v>
      </c>
    </row>
    <row r="475" spans="1:8" x14ac:dyDescent="0.2">
      <c r="A475" s="139" t="s">
        <v>446</v>
      </c>
      <c r="B475" s="108"/>
      <c r="C475" s="60">
        <v>65451</v>
      </c>
      <c r="D475" s="60">
        <v>67965</v>
      </c>
      <c r="E475" s="60">
        <v>68260</v>
      </c>
      <c r="F475" s="60">
        <v>69218</v>
      </c>
      <c r="G475" s="60">
        <v>70097</v>
      </c>
      <c r="H475" s="60">
        <v>71578</v>
      </c>
    </row>
    <row r="476" spans="1:8" x14ac:dyDescent="0.2">
      <c r="A476" s="138" t="s">
        <v>447</v>
      </c>
      <c r="B476" s="106"/>
      <c r="C476" s="58">
        <v>16773625</v>
      </c>
      <c r="D476" s="58">
        <v>16270897</v>
      </c>
      <c r="E476" s="58">
        <v>15917247</v>
      </c>
      <c r="F476" s="58">
        <v>16115730</v>
      </c>
      <c r="G476" s="58">
        <v>15697811</v>
      </c>
      <c r="H476" s="58">
        <v>17027653</v>
      </c>
    </row>
    <row r="477" spans="1:8" x14ac:dyDescent="0.2">
      <c r="A477" s="139" t="s">
        <v>448</v>
      </c>
      <c r="B477" s="108"/>
      <c r="C477" s="60">
        <v>12466320</v>
      </c>
      <c r="D477" s="60">
        <v>0</v>
      </c>
      <c r="E477" s="60">
        <v>12587779</v>
      </c>
      <c r="F477" s="60">
        <v>12694698</v>
      </c>
      <c r="G477" s="60">
        <v>12814168</v>
      </c>
      <c r="H477" s="60">
        <v>12875924</v>
      </c>
    </row>
    <row r="478" spans="1:8" x14ac:dyDescent="0.2">
      <c r="A478" s="138" t="s">
        <v>449</v>
      </c>
      <c r="B478" s="106"/>
      <c r="C478" s="58">
        <v>12466320</v>
      </c>
      <c r="D478" s="58">
        <v>0</v>
      </c>
      <c r="E478" s="58">
        <v>12587779</v>
      </c>
      <c r="F478" s="58">
        <v>12694698</v>
      </c>
      <c r="G478" s="58">
        <v>12814168</v>
      </c>
      <c r="H478" s="58">
        <v>12875924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3504293</v>
      </c>
      <c r="D481" s="60">
        <v>0</v>
      </c>
      <c r="E481" s="60">
        <v>3510582</v>
      </c>
      <c r="F481" s="60">
        <v>3545871</v>
      </c>
      <c r="G481" s="60">
        <v>3573449</v>
      </c>
      <c r="H481" s="60">
        <v>3595035</v>
      </c>
    </row>
    <row r="482" spans="1:8" x14ac:dyDescent="0.2">
      <c r="A482" s="138" t="s">
        <v>453</v>
      </c>
      <c r="B482" s="106"/>
      <c r="C482" s="58">
        <v>3435613</v>
      </c>
      <c r="D482" s="58">
        <v>0</v>
      </c>
      <c r="E482" s="58">
        <v>3510582</v>
      </c>
      <c r="F482" s="58">
        <v>3545871</v>
      </c>
      <c r="G482" s="58">
        <v>3573449</v>
      </c>
      <c r="H482" s="58">
        <v>3595035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68680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1.2461059190031154E-2</v>
      </c>
      <c r="D487" s="186">
        <f t="shared" ref="D487:G488" si="18">IF(D467&gt;0,E467/D467-1,0)</f>
        <v>-1.5384615384614886E-3</v>
      </c>
      <c r="E487" s="186">
        <f t="shared" si="18"/>
        <v>-1.5408320493066618E-3</v>
      </c>
      <c r="F487" s="186">
        <f t="shared" si="18"/>
        <v>2.3148148148148806E-3</v>
      </c>
      <c r="G487" s="186">
        <f t="shared" si="18"/>
        <v>-1.5396458814472824E-3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8.0944350758853645E-3</v>
      </c>
      <c r="D489" s="186">
        <f t="shared" si="19"/>
        <v>5.5202408832384364E-3</v>
      </c>
      <c r="E489" s="186">
        <f t="shared" si="19"/>
        <v>5.1572117784062232E-3</v>
      </c>
      <c r="F489" s="186">
        <f t="shared" si="19"/>
        <v>3.3101621979476636E-3</v>
      </c>
      <c r="G489" s="186">
        <f t="shared" si="19"/>
        <v>1.0062685582316044E-2</v>
      </c>
    </row>
    <row r="490" spans="1:8" x14ac:dyDescent="0.2">
      <c r="A490" s="138" t="s">
        <v>441</v>
      </c>
      <c r="B490" s="106"/>
      <c r="C490" s="187">
        <f t="shared" si="19"/>
        <v>6.785411365564098E-3</v>
      </c>
      <c r="D490" s="187">
        <f t="shared" si="19"/>
        <v>1.0951979780960297E-2</v>
      </c>
      <c r="E490" s="187">
        <f t="shared" si="19"/>
        <v>1.3333333333333419E-2</v>
      </c>
      <c r="F490" s="187">
        <f t="shared" si="19"/>
        <v>2.0559210526315708E-2</v>
      </c>
      <c r="G490" s="187">
        <f t="shared" si="19"/>
        <v>3.6261079774375427E-2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0.25531914893617014</v>
      </c>
      <c r="F491" s="186">
        <f t="shared" si="19"/>
        <v>0.13559322033898313</v>
      </c>
      <c r="G491" s="186">
        <f t="shared" si="19"/>
        <v>0.17910447761194037</v>
      </c>
    </row>
    <row r="492" spans="1:8" x14ac:dyDescent="0.2">
      <c r="A492" s="138" t="s">
        <v>443</v>
      </c>
      <c r="B492" s="106"/>
      <c r="C492" s="187">
        <f t="shared" si="19"/>
        <v>8.5034013605442826E-3</v>
      </c>
      <c r="D492" s="187">
        <f t="shared" si="19"/>
        <v>4.2158516020236458E-3</v>
      </c>
      <c r="E492" s="187">
        <f t="shared" si="19"/>
        <v>6.2972292191432189E-4</v>
      </c>
      <c r="F492" s="187">
        <f t="shared" si="19"/>
        <v>-2.7270820222362602E-3</v>
      </c>
      <c r="G492" s="187">
        <f t="shared" si="19"/>
        <v>8.413967185527671E-4</v>
      </c>
    </row>
    <row r="493" spans="1:8" x14ac:dyDescent="0.2">
      <c r="A493" s="139" t="s">
        <v>444</v>
      </c>
      <c r="B493" s="108"/>
      <c r="C493" s="186">
        <f t="shared" si="19"/>
        <v>-3.3409657663390102E-2</v>
      </c>
      <c r="D493" s="186">
        <f t="shared" si="19"/>
        <v>6.6115375254869324E-2</v>
      </c>
      <c r="E493" s="186">
        <f t="shared" si="19"/>
        <v>-3.6294836037997769E-2</v>
      </c>
      <c r="F493" s="186">
        <f t="shared" si="19"/>
        <v>-6.470189531132764E-3</v>
      </c>
      <c r="G493" s="186">
        <f t="shared" si="19"/>
        <v>3.2335630605468957E-2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2.2146507666098714E-3</v>
      </c>
      <c r="E494" s="187">
        <f t="shared" si="19"/>
        <v>1.1577615351200166E-2</v>
      </c>
      <c r="F494" s="187">
        <f t="shared" si="19"/>
        <v>1.7681105302464584E-2</v>
      </c>
      <c r="G494" s="187">
        <f t="shared" si="19"/>
        <v>9.7602142844037676E-3</v>
      </c>
    </row>
    <row r="495" spans="1:8" x14ac:dyDescent="0.2">
      <c r="A495" s="139" t="s">
        <v>446</v>
      </c>
      <c r="B495" s="108"/>
      <c r="C495" s="186">
        <f t="shared" si="19"/>
        <v>3.8410413897419504E-2</v>
      </c>
      <c r="D495" s="186">
        <f t="shared" si="19"/>
        <v>4.3404693592290489E-3</v>
      </c>
      <c r="E495" s="186">
        <f t="shared" si="19"/>
        <v>1.403457368883676E-2</v>
      </c>
      <c r="F495" s="186">
        <f t="shared" si="19"/>
        <v>1.2699008928313438E-2</v>
      </c>
      <c r="G495" s="186">
        <f t="shared" si="19"/>
        <v>2.1127865671854762E-2</v>
      </c>
    </row>
    <row r="496" spans="1:8" x14ac:dyDescent="0.2">
      <c r="A496" s="138" t="s">
        <v>447</v>
      </c>
      <c r="B496" s="106"/>
      <c r="C496" s="187">
        <f t="shared" si="19"/>
        <v>-2.9971338932401337E-2</v>
      </c>
      <c r="D496" s="187">
        <f t="shared" si="19"/>
        <v>-2.1735126219531775E-2</v>
      </c>
      <c r="E496" s="187">
        <f t="shared" si="19"/>
        <v>1.246968147192784E-2</v>
      </c>
      <c r="F496" s="187">
        <f t="shared" si="19"/>
        <v>-2.5932365459088724E-2</v>
      </c>
      <c r="G496" s="187">
        <f t="shared" si="19"/>
        <v>8.4715123656412983E-2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8.4938733036226122E-3</v>
      </c>
      <c r="F497" s="186">
        <f t="shared" si="19"/>
        <v>9.411015527899913E-3</v>
      </c>
      <c r="G497" s="186">
        <f t="shared" si="19"/>
        <v>4.8193530785611838E-3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8.4938733036226122E-3</v>
      </c>
      <c r="F498" s="187">
        <f t="shared" si="19"/>
        <v>9.411015527899913E-3</v>
      </c>
      <c r="G498" s="187">
        <f t="shared" si="19"/>
        <v>4.8193530785611838E-3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1.0052179382222137E-2</v>
      </c>
      <c r="F501" s="186">
        <f t="shared" si="19"/>
        <v>7.77749669968264E-3</v>
      </c>
      <c r="G501" s="186">
        <f t="shared" si="19"/>
        <v>6.0406626763107596E-3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1.0052179382222137E-2</v>
      </c>
      <c r="F502" s="187">
        <f t="shared" si="19"/>
        <v>7.77749669968264E-3</v>
      </c>
      <c r="G502" s="187">
        <f t="shared" si="19"/>
        <v>6.0406626763107596E-3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515</v>
      </c>
      <c r="E507" s="198">
        <v>44682</v>
      </c>
      <c r="F507" s="198">
        <v>44713</v>
      </c>
      <c r="G507" s="198">
        <v>44743</v>
      </c>
      <c r="H507" s="198" t="s">
        <v>516</v>
      </c>
    </row>
    <row r="508" spans="1:9" ht="15.75" x14ac:dyDescent="0.2">
      <c r="A508" s="274" t="s">
        <v>457</v>
      </c>
      <c r="B508" s="275"/>
      <c r="C508" s="205">
        <v>438999350</v>
      </c>
      <c r="D508" s="205">
        <v>444355872</v>
      </c>
      <c r="E508" s="205">
        <v>450207056</v>
      </c>
      <c r="F508" s="205">
        <v>445870253</v>
      </c>
      <c r="G508" s="205">
        <v>449247073</v>
      </c>
      <c r="H508" s="205">
        <v>450434362</v>
      </c>
    </row>
    <row r="509" spans="1:9" x14ac:dyDescent="0.2">
      <c r="A509" s="208" t="s">
        <v>458</v>
      </c>
      <c r="B509" s="273"/>
      <c r="C509" s="206">
        <v>270723343</v>
      </c>
      <c r="D509" s="206">
        <v>273553463</v>
      </c>
      <c r="E509" s="206">
        <v>268939908</v>
      </c>
      <c r="F509" s="206">
        <v>267148308</v>
      </c>
      <c r="G509" s="206">
        <v>267592513</v>
      </c>
      <c r="H509" s="206">
        <v>267618757</v>
      </c>
    </row>
    <row r="510" spans="1:9" x14ac:dyDescent="0.2">
      <c r="A510" s="208" t="s">
        <v>459</v>
      </c>
      <c r="B510" s="273"/>
      <c r="C510" s="206">
        <v>52377412</v>
      </c>
      <c r="D510" s="206">
        <v>53871710</v>
      </c>
      <c r="E510" s="206">
        <v>54662513</v>
      </c>
      <c r="F510" s="206">
        <v>53378652</v>
      </c>
      <c r="G510" s="206">
        <v>55679619</v>
      </c>
      <c r="H510" s="206">
        <v>52397058</v>
      </c>
    </row>
    <row r="511" spans="1:9" x14ac:dyDescent="0.2">
      <c r="A511" s="208" t="s">
        <v>460</v>
      </c>
      <c r="B511" s="273"/>
      <c r="C511" s="206">
        <v>115898595</v>
      </c>
      <c r="D511" s="206">
        <v>116930699</v>
      </c>
      <c r="E511" s="206">
        <v>126604635</v>
      </c>
      <c r="F511" s="206">
        <v>125343293</v>
      </c>
      <c r="G511" s="206">
        <v>125974941</v>
      </c>
      <c r="H511" s="206">
        <v>130418547</v>
      </c>
    </row>
    <row r="512" spans="1:9" ht="15.75" x14ac:dyDescent="0.25">
      <c r="A512" s="276" t="s">
        <v>461</v>
      </c>
      <c r="B512" s="257"/>
      <c r="C512" s="205">
        <v>438522300</v>
      </c>
      <c r="D512" s="205">
        <v>443869809</v>
      </c>
      <c r="E512" s="205">
        <v>449735297</v>
      </c>
      <c r="F512" s="205">
        <v>445359565</v>
      </c>
      <c r="G512" s="205">
        <v>448742490</v>
      </c>
      <c r="H512" s="205">
        <v>449937771</v>
      </c>
    </row>
    <row r="513" spans="1:8" x14ac:dyDescent="0.2">
      <c r="A513" s="208" t="s">
        <v>458</v>
      </c>
      <c r="B513" s="273"/>
      <c r="C513" s="206">
        <v>270443916</v>
      </c>
      <c r="D513" s="206">
        <v>273269330</v>
      </c>
      <c r="E513" s="206">
        <v>268667997</v>
      </c>
      <c r="F513" s="206">
        <v>266836367</v>
      </c>
      <c r="G513" s="206">
        <v>267280162</v>
      </c>
      <c r="H513" s="206">
        <v>267311080</v>
      </c>
    </row>
    <row r="514" spans="1:8" x14ac:dyDescent="0.2">
      <c r="A514" s="208" t="s">
        <v>459</v>
      </c>
      <c r="B514" s="273"/>
      <c r="C514" s="206">
        <v>52179789</v>
      </c>
      <c r="D514" s="206">
        <v>53669780</v>
      </c>
      <c r="E514" s="206">
        <v>54462665</v>
      </c>
      <c r="F514" s="206">
        <v>53179905</v>
      </c>
      <c r="G514" s="206">
        <v>55487387</v>
      </c>
      <c r="H514" s="206">
        <v>52208144</v>
      </c>
    </row>
    <row r="515" spans="1:8" x14ac:dyDescent="0.2">
      <c r="A515" s="208" t="s">
        <v>460</v>
      </c>
      <c r="B515" s="273"/>
      <c r="C515" s="206">
        <v>115898595</v>
      </c>
      <c r="D515" s="206">
        <v>116930699</v>
      </c>
      <c r="E515" s="206">
        <v>126604635</v>
      </c>
      <c r="F515" s="206">
        <v>125343293</v>
      </c>
      <c r="G515" s="206">
        <v>125974941</v>
      </c>
      <c r="H515" s="206">
        <v>130418547</v>
      </c>
    </row>
    <row r="516" spans="1:8" ht="15.75" x14ac:dyDescent="0.25">
      <c r="A516" s="276" t="s">
        <v>462</v>
      </c>
      <c r="B516" s="257"/>
      <c r="C516" s="205">
        <v>477050</v>
      </c>
      <c r="D516" s="205">
        <v>486063</v>
      </c>
      <c r="E516" s="205">
        <v>471759</v>
      </c>
      <c r="F516" s="205">
        <v>510688</v>
      </c>
      <c r="G516" s="205">
        <v>504583</v>
      </c>
      <c r="H516" s="205">
        <v>496591</v>
      </c>
    </row>
    <row r="517" spans="1:8" x14ac:dyDescent="0.2">
      <c r="A517" s="208" t="s">
        <v>458</v>
      </c>
      <c r="B517" s="273"/>
      <c r="C517" s="206">
        <v>279427</v>
      </c>
      <c r="D517" s="206">
        <v>284133</v>
      </c>
      <c r="E517" s="206">
        <v>271911</v>
      </c>
      <c r="F517" s="206">
        <v>311941</v>
      </c>
      <c r="G517" s="206">
        <v>312351</v>
      </c>
      <c r="H517" s="206">
        <v>307677</v>
      </c>
    </row>
    <row r="518" spans="1:8" x14ac:dyDescent="0.2">
      <c r="A518" s="208" t="s">
        <v>459</v>
      </c>
      <c r="B518" s="273"/>
      <c r="C518" s="206">
        <v>197623</v>
      </c>
      <c r="D518" s="206">
        <v>201930</v>
      </c>
      <c r="E518" s="206">
        <v>199848</v>
      </c>
      <c r="F518" s="206">
        <v>198747</v>
      </c>
      <c r="G518" s="206">
        <v>192232</v>
      </c>
      <c r="H518" s="206">
        <v>188914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54534</v>
      </c>
      <c r="D521" s="200">
        <v>55090</v>
      </c>
      <c r="E521" s="200">
        <v>56143</v>
      </c>
      <c r="F521" s="200">
        <v>56021</v>
      </c>
      <c r="G521" s="200">
        <v>56395</v>
      </c>
      <c r="H521" s="200">
        <v>56984</v>
      </c>
    </row>
    <row r="522" spans="1:8" x14ac:dyDescent="0.2">
      <c r="A522" s="208" t="s">
        <v>458</v>
      </c>
      <c r="B522" s="273"/>
      <c r="C522" s="201">
        <v>4848</v>
      </c>
      <c r="D522" s="201">
        <v>4927</v>
      </c>
      <c r="E522" s="201">
        <v>5190</v>
      </c>
      <c r="F522" s="201">
        <v>4979</v>
      </c>
      <c r="G522" s="201">
        <v>5054</v>
      </c>
      <c r="H522" s="201">
        <v>5010</v>
      </c>
    </row>
    <row r="523" spans="1:8" x14ac:dyDescent="0.2">
      <c r="A523" s="208" t="s">
        <v>459</v>
      </c>
      <c r="B523" s="273"/>
      <c r="C523" s="201">
        <v>3797</v>
      </c>
      <c r="D523" s="201">
        <v>3863</v>
      </c>
      <c r="E523" s="201">
        <v>3960</v>
      </c>
      <c r="F523" s="201">
        <v>4001</v>
      </c>
      <c r="G523" s="201">
        <v>4043</v>
      </c>
      <c r="H523" s="201">
        <v>4104</v>
      </c>
    </row>
    <row r="524" spans="1:8" x14ac:dyDescent="0.2">
      <c r="A524" s="208" t="s">
        <v>460</v>
      </c>
      <c r="B524" s="273"/>
      <c r="C524" s="201">
        <v>45889</v>
      </c>
      <c r="D524" s="201">
        <v>46300</v>
      </c>
      <c r="E524" s="201">
        <v>46993</v>
      </c>
      <c r="F524" s="201">
        <v>47041</v>
      </c>
      <c r="G524" s="201">
        <v>47298</v>
      </c>
      <c r="H524" s="201">
        <v>47870</v>
      </c>
    </row>
    <row r="525" spans="1:8" ht="15.75" x14ac:dyDescent="0.25">
      <c r="A525" s="276" t="s">
        <v>461</v>
      </c>
      <c r="B525" s="257"/>
      <c r="C525" s="200">
        <v>7554</v>
      </c>
      <c r="D525" s="200">
        <v>7642</v>
      </c>
      <c r="E525" s="200">
        <v>7905</v>
      </c>
      <c r="F525" s="200">
        <v>7720</v>
      </c>
      <c r="G525" s="200">
        <v>7763</v>
      </c>
      <c r="H525" s="200">
        <v>7795</v>
      </c>
    </row>
    <row r="526" spans="1:8" x14ac:dyDescent="0.2">
      <c r="A526" s="208" t="s">
        <v>458</v>
      </c>
      <c r="B526" s="273"/>
      <c r="C526" s="201">
        <v>2969</v>
      </c>
      <c r="D526" s="201">
        <v>2999</v>
      </c>
      <c r="E526" s="201">
        <v>3206</v>
      </c>
      <c r="F526" s="201">
        <v>2990</v>
      </c>
      <c r="G526" s="201">
        <v>3002</v>
      </c>
      <c r="H526" s="201">
        <v>2987</v>
      </c>
    </row>
    <row r="527" spans="1:8" x14ac:dyDescent="0.2">
      <c r="A527" s="208" t="s">
        <v>459</v>
      </c>
      <c r="B527" s="273"/>
      <c r="C527" s="201">
        <v>2186</v>
      </c>
      <c r="D527" s="201">
        <v>2236</v>
      </c>
      <c r="E527" s="201">
        <v>2295</v>
      </c>
      <c r="F527" s="201">
        <v>2317</v>
      </c>
      <c r="G527" s="201">
        <v>2354</v>
      </c>
      <c r="H527" s="201">
        <v>2396</v>
      </c>
    </row>
    <row r="528" spans="1:8" x14ac:dyDescent="0.2">
      <c r="A528" s="208" t="s">
        <v>460</v>
      </c>
      <c r="B528" s="273"/>
      <c r="C528" s="201">
        <v>2399</v>
      </c>
      <c r="D528" s="201">
        <v>2407</v>
      </c>
      <c r="E528" s="201">
        <v>2404</v>
      </c>
      <c r="F528" s="201">
        <v>2413</v>
      </c>
      <c r="G528" s="201">
        <v>2407</v>
      </c>
      <c r="H528" s="201">
        <v>2412</v>
      </c>
    </row>
    <row r="529" spans="1:8" ht="15.75" x14ac:dyDescent="0.25">
      <c r="A529" s="276" t="s">
        <v>462</v>
      </c>
      <c r="B529" s="257"/>
      <c r="C529" s="200">
        <v>46980</v>
      </c>
      <c r="D529" s="200">
        <v>47448</v>
      </c>
      <c r="E529" s="200">
        <v>48238</v>
      </c>
      <c r="F529" s="200">
        <v>48301</v>
      </c>
      <c r="G529" s="200">
        <v>48632</v>
      </c>
      <c r="H529" s="200">
        <v>49189</v>
      </c>
    </row>
    <row r="530" spans="1:8" x14ac:dyDescent="0.2">
      <c r="A530" s="208" t="s">
        <v>458</v>
      </c>
      <c r="B530" s="273"/>
      <c r="C530" s="201">
        <v>1879</v>
      </c>
      <c r="D530" s="201">
        <v>1928</v>
      </c>
      <c r="E530" s="201">
        <v>1984</v>
      </c>
      <c r="F530" s="201">
        <v>1989</v>
      </c>
      <c r="G530" s="201">
        <v>2052</v>
      </c>
      <c r="H530" s="201">
        <v>2023</v>
      </c>
    </row>
    <row r="531" spans="1:8" x14ac:dyDescent="0.2">
      <c r="A531" s="208" t="s">
        <v>459</v>
      </c>
      <c r="B531" s="273"/>
      <c r="C531" s="201">
        <v>1611</v>
      </c>
      <c r="D531" s="201">
        <v>1627</v>
      </c>
      <c r="E531" s="201">
        <v>1665</v>
      </c>
      <c r="F531" s="201">
        <v>1684</v>
      </c>
      <c r="G531" s="201">
        <v>1689</v>
      </c>
      <c r="H531" s="201">
        <v>1708</v>
      </c>
    </row>
    <row r="532" spans="1:8" x14ac:dyDescent="0.2">
      <c r="A532" s="208" t="s">
        <v>460</v>
      </c>
      <c r="B532" s="273"/>
      <c r="C532" s="201">
        <v>43490</v>
      </c>
      <c r="D532" s="201">
        <v>43893</v>
      </c>
      <c r="E532" s="201">
        <v>44589</v>
      </c>
      <c r="F532" s="201">
        <v>44628</v>
      </c>
      <c r="G532" s="201">
        <v>44891</v>
      </c>
      <c r="H532" s="201">
        <v>45458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8050010</v>
      </c>
      <c r="D534" s="203">
        <v>8066000</v>
      </c>
      <c r="E534" s="203">
        <v>8018930</v>
      </c>
      <c r="F534" s="203">
        <v>7958980</v>
      </c>
      <c r="G534" s="203">
        <v>7966080</v>
      </c>
      <c r="H534" s="203">
        <v>7904580</v>
      </c>
    </row>
    <row r="535" spans="1:8" x14ac:dyDescent="0.2">
      <c r="A535" s="208" t="s">
        <v>458</v>
      </c>
      <c r="B535" s="273"/>
      <c r="C535" s="204">
        <v>55842270</v>
      </c>
      <c r="D535" s="204">
        <v>55521300</v>
      </c>
      <c r="E535" s="204">
        <v>51818860</v>
      </c>
      <c r="F535" s="204">
        <v>53655010</v>
      </c>
      <c r="G535" s="204">
        <v>52946680</v>
      </c>
      <c r="H535" s="204">
        <v>53416920</v>
      </c>
    </row>
    <row r="536" spans="1:8" x14ac:dyDescent="0.2">
      <c r="A536" s="208" t="s">
        <v>459</v>
      </c>
      <c r="B536" s="273"/>
      <c r="C536" s="204">
        <v>13794420</v>
      </c>
      <c r="D536" s="204">
        <v>13945560</v>
      </c>
      <c r="E536" s="204">
        <v>13803660</v>
      </c>
      <c r="F536" s="204">
        <v>13341330</v>
      </c>
      <c r="G536" s="204">
        <v>13771860</v>
      </c>
      <c r="H536" s="204">
        <v>12767310</v>
      </c>
    </row>
    <row r="537" spans="1:8" x14ac:dyDescent="0.2">
      <c r="A537" s="208" t="s">
        <v>460</v>
      </c>
      <c r="B537" s="273"/>
      <c r="C537" s="204">
        <v>2525630</v>
      </c>
      <c r="D537" s="204">
        <v>2525500</v>
      </c>
      <c r="E537" s="204">
        <v>2694120</v>
      </c>
      <c r="F537" s="204">
        <v>2664550</v>
      </c>
      <c r="G537" s="204">
        <v>2663430</v>
      </c>
      <c r="H537" s="204">
        <v>2724430</v>
      </c>
    </row>
    <row r="538" spans="1:8" ht="15.75" x14ac:dyDescent="0.25">
      <c r="A538" s="276" t="s">
        <v>461</v>
      </c>
      <c r="B538" s="257"/>
      <c r="C538" s="203">
        <v>58051670</v>
      </c>
      <c r="D538" s="203">
        <v>58082940</v>
      </c>
      <c r="E538" s="203">
        <v>56892510</v>
      </c>
      <c r="F538" s="203">
        <v>57689060</v>
      </c>
      <c r="G538" s="203">
        <v>57805290</v>
      </c>
      <c r="H538" s="203">
        <v>57721330</v>
      </c>
    </row>
    <row r="539" spans="1:8" x14ac:dyDescent="0.2">
      <c r="A539" s="208" t="s">
        <v>458</v>
      </c>
      <c r="B539" s="273"/>
      <c r="C539" s="204">
        <v>91089230</v>
      </c>
      <c r="D539" s="204">
        <v>91120150</v>
      </c>
      <c r="E539" s="204">
        <v>83801620</v>
      </c>
      <c r="F539" s="204">
        <v>89242930</v>
      </c>
      <c r="G539" s="204">
        <v>89034030</v>
      </c>
      <c r="H539" s="204">
        <v>89491490</v>
      </c>
    </row>
    <row r="540" spans="1:8" x14ac:dyDescent="0.2">
      <c r="A540" s="208" t="s">
        <v>459</v>
      </c>
      <c r="B540" s="273"/>
      <c r="C540" s="204">
        <v>23869990</v>
      </c>
      <c r="D540" s="204">
        <v>24002580</v>
      </c>
      <c r="E540" s="204">
        <v>23731010</v>
      </c>
      <c r="F540" s="204">
        <v>22952050</v>
      </c>
      <c r="G540" s="204">
        <v>23571530</v>
      </c>
      <c r="H540" s="204">
        <v>21789710</v>
      </c>
    </row>
    <row r="541" spans="1:8" x14ac:dyDescent="0.2">
      <c r="A541" s="208" t="s">
        <v>460</v>
      </c>
      <c r="B541" s="273"/>
      <c r="C541" s="204">
        <v>48311210</v>
      </c>
      <c r="D541" s="204">
        <v>48579430</v>
      </c>
      <c r="E541" s="204">
        <v>52664160</v>
      </c>
      <c r="F541" s="204">
        <v>51945000</v>
      </c>
      <c r="G541" s="204">
        <v>52336910</v>
      </c>
      <c r="H541" s="204">
        <v>54070710</v>
      </c>
    </row>
    <row r="542" spans="1:8" ht="15.75" x14ac:dyDescent="0.25">
      <c r="A542" s="276" t="s">
        <v>462</v>
      </c>
      <c r="B542" s="257"/>
      <c r="C542" s="203">
        <v>10150</v>
      </c>
      <c r="D542" s="203">
        <v>10240</v>
      </c>
      <c r="E542" s="203">
        <v>9780</v>
      </c>
      <c r="F542" s="203">
        <v>10570</v>
      </c>
      <c r="G542" s="203">
        <v>10380</v>
      </c>
      <c r="H542" s="203">
        <v>10100</v>
      </c>
    </row>
    <row r="543" spans="1:8" x14ac:dyDescent="0.2">
      <c r="A543" s="208" t="s">
        <v>458</v>
      </c>
      <c r="B543" s="273"/>
      <c r="C543" s="204">
        <v>148710</v>
      </c>
      <c r="D543" s="204">
        <v>147370</v>
      </c>
      <c r="E543" s="204">
        <v>137050</v>
      </c>
      <c r="F543" s="204">
        <v>156830</v>
      </c>
      <c r="G543" s="204">
        <v>152220</v>
      </c>
      <c r="H543" s="204">
        <v>152090</v>
      </c>
    </row>
    <row r="544" spans="1:8" x14ac:dyDescent="0.2">
      <c r="A544" s="208" t="s">
        <v>459</v>
      </c>
      <c r="B544" s="273"/>
      <c r="C544" s="204">
        <v>122670</v>
      </c>
      <c r="D544" s="204">
        <v>124110</v>
      </c>
      <c r="E544" s="204">
        <v>120030</v>
      </c>
      <c r="F544" s="204">
        <v>118020</v>
      </c>
      <c r="G544" s="204">
        <v>113810</v>
      </c>
      <c r="H544" s="204">
        <v>110610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1777.74</v>
      </c>
      <c r="D550" s="195">
        <v>1912.34</v>
      </c>
      <c r="E550" s="195">
        <v>2054.85</v>
      </c>
      <c r="F550" s="195">
        <v>2415.64</v>
      </c>
      <c r="G550" s="195">
        <v>3145.46</v>
      </c>
      <c r="H550" s="195">
        <v>3432.44</v>
      </c>
    </row>
    <row r="551" spans="1:8" ht="15.75" x14ac:dyDescent="0.2">
      <c r="A551" s="274" t="s">
        <v>473</v>
      </c>
      <c r="B551" s="275"/>
      <c r="C551" s="196">
        <v>5756864</v>
      </c>
      <c r="D551" s="196">
        <v>5935135</v>
      </c>
      <c r="E551" s="196">
        <v>6302242</v>
      </c>
      <c r="F551" s="196">
        <v>7097914</v>
      </c>
      <c r="G551" s="196">
        <v>8318583</v>
      </c>
      <c r="H551" s="196">
        <v>11293225</v>
      </c>
    </row>
    <row r="552" spans="1:8" ht="15.75" x14ac:dyDescent="0.2">
      <c r="A552" s="280" t="s">
        <v>474</v>
      </c>
      <c r="B552" s="275"/>
      <c r="C552" s="195">
        <v>308.8</v>
      </c>
      <c r="D552" s="195">
        <v>322.20999999999998</v>
      </c>
      <c r="E552" s="195">
        <v>326.05</v>
      </c>
      <c r="F552" s="195">
        <v>340.33</v>
      </c>
      <c r="G552" s="195">
        <v>378.12</v>
      </c>
      <c r="H552" s="195">
        <v>303.94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7.571410892481456E-2</v>
      </c>
      <c r="D556" s="197">
        <f>IF(AND(D550&gt;0,E550&gt;0)=TRUE,E550/D550-1,"")</f>
        <v>7.4521267138688785E-2</v>
      </c>
      <c r="E556" s="197">
        <f>IF(AND(E550&gt;0,F550&gt;0)=TRUE,F550/E550-1,"")</f>
        <v>0.17557972601406435</v>
      </c>
      <c r="F556" s="197">
        <f>IF(AND(F550&gt;0,G550&gt;0)=TRUE,G550/F550-1,"")</f>
        <v>0.3021228328724479</v>
      </c>
      <c r="G556" s="197">
        <f>IF(AND(G550&gt;0,H550&gt;0)=TRUE,H550/G550-1,"")</f>
        <v>9.12362579718069E-2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3.0966686029060275E-2</v>
      </c>
      <c r="D557" s="197">
        <f t="shared" si="20"/>
        <v>6.1853184468424027E-2</v>
      </c>
      <c r="E557" s="197">
        <f t="shared" si="20"/>
        <v>0.12625221310130574</v>
      </c>
      <c r="F557" s="197">
        <f t="shared" si="20"/>
        <v>0.17197573822393442</v>
      </c>
      <c r="G557" s="197">
        <f t="shared" si="20"/>
        <v>0.35758998858339219</v>
      </c>
    </row>
    <row r="558" spans="1:8" ht="15.75" x14ac:dyDescent="0.2">
      <c r="A558" s="280" t="s">
        <v>474</v>
      </c>
      <c r="B558" s="275"/>
      <c r="C558" s="197">
        <f t="shared" si="20"/>
        <v>4.3426165803108763E-2</v>
      </c>
      <c r="D558" s="197">
        <f t="shared" si="20"/>
        <v>1.1917693429750909E-2</v>
      </c>
      <c r="E558" s="197">
        <f t="shared" si="20"/>
        <v>4.3796963655880816E-2</v>
      </c>
      <c r="F558" s="197">
        <f t="shared" si="20"/>
        <v>0.11103928539946528</v>
      </c>
      <c r="G558" s="197">
        <f t="shared" si="20"/>
        <v>-0.19618110652702847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774.72</v>
      </c>
      <c r="D562" s="195">
        <v>894.62</v>
      </c>
      <c r="E562" s="195">
        <v>904.98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2679690</v>
      </c>
      <c r="D563" s="196">
        <v>2838766</v>
      </c>
      <c r="E563" s="196">
        <v>2951463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289.11</v>
      </c>
      <c r="D564" s="195">
        <v>315.14999999999998</v>
      </c>
      <c r="E564" s="195">
        <v>306.62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0.15476559273027668</v>
      </c>
      <c r="D568" s="197">
        <f>IF(AND(D562&gt;0,E562&gt;0)=TRUE,E562/D562-1,"")</f>
        <v>1.1580335785026152E-2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5.9363583101030404E-2</v>
      </c>
      <c r="D569" s="197">
        <f t="shared" si="21"/>
        <v>3.9699291875413545E-2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9.0069523710698318E-2</v>
      </c>
      <c r="D570" s="197">
        <f t="shared" si="21"/>
        <v>-2.7066476281135898E-2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517</v>
      </c>
      <c r="B587" s="8"/>
      <c r="C587" s="8"/>
      <c r="D587" s="8"/>
      <c r="F587" s="217" t="s">
        <v>518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12140321</v>
      </c>
      <c r="E591" s="147">
        <v>4349249</v>
      </c>
      <c r="F591" s="147">
        <v>514935</v>
      </c>
      <c r="G591" s="147">
        <v>7583724</v>
      </c>
      <c r="H591" s="147">
        <v>3614470</v>
      </c>
      <c r="I591" s="147">
        <v>64497</v>
      </c>
    </row>
    <row r="592" spans="1:9" x14ac:dyDescent="0.2">
      <c r="A592" s="233" t="s">
        <v>121</v>
      </c>
      <c r="B592" s="234"/>
      <c r="C592" s="234"/>
      <c r="D592" s="148">
        <v>15810297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0.76787431633953496</v>
      </c>
      <c r="E593" s="87">
        <f t="shared" si="22"/>
        <v>0.27508964569103289</v>
      </c>
      <c r="F593" s="87">
        <f t="shared" si="22"/>
        <v>3.2569596889925598E-2</v>
      </c>
      <c r="G593" s="87">
        <f t="shared" si="22"/>
        <v>0.47966992650422696</v>
      </c>
      <c r="H593" s="87">
        <f t="shared" si="22"/>
        <v>0.22861493367265651</v>
      </c>
      <c r="I593" s="87">
        <f t="shared" si="22"/>
        <v>4.0794300069125836E-3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519</v>
      </c>
      <c r="E595" s="86" t="s">
        <v>519</v>
      </c>
      <c r="F595" s="86" t="s">
        <v>519</v>
      </c>
      <c r="G595" s="86" t="s">
        <v>519</v>
      </c>
      <c r="H595" s="86" t="s">
        <v>519</v>
      </c>
      <c r="I595" s="86" t="s">
        <v>519</v>
      </c>
    </row>
    <row r="596" spans="1:9" x14ac:dyDescent="0.2">
      <c r="A596" s="233" t="s">
        <v>124</v>
      </c>
      <c r="B596" s="234"/>
      <c r="C596" s="234"/>
      <c r="D596" s="143">
        <v>26385065</v>
      </c>
      <c r="E596" s="144">
        <v>11090890</v>
      </c>
      <c r="F596" s="144">
        <v>524397</v>
      </c>
      <c r="G596" s="144">
        <v>9703528</v>
      </c>
      <c r="H596" s="144">
        <v>4986108</v>
      </c>
      <c r="I596" s="144">
        <v>80142</v>
      </c>
    </row>
    <row r="597" spans="1:9" x14ac:dyDescent="0.2">
      <c r="A597" s="233" t="s">
        <v>125</v>
      </c>
      <c r="B597" s="234"/>
      <c r="C597" s="234"/>
      <c r="D597" s="143">
        <v>640841</v>
      </c>
      <c r="E597" s="144">
        <v>532712</v>
      </c>
      <c r="F597" s="144">
        <v>296</v>
      </c>
      <c r="G597" s="144">
        <v>6645</v>
      </c>
      <c r="H597" s="144">
        <v>96094</v>
      </c>
      <c r="I597" s="144">
        <v>2365</v>
      </c>
    </row>
    <row r="598" spans="1:9" x14ac:dyDescent="0.2">
      <c r="A598" s="233" t="s">
        <v>126</v>
      </c>
      <c r="B598" s="234"/>
      <c r="C598" s="234"/>
      <c r="D598" s="141">
        <v>2.2000000000000002</v>
      </c>
      <c r="E598" s="142">
        <v>2.6</v>
      </c>
      <c r="F598" s="142">
        <v>1</v>
      </c>
      <c r="G598" s="142">
        <v>1.3</v>
      </c>
      <c r="H598" s="142">
        <v>1.4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88492.59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426231627888</v>
      </c>
      <c r="E601" s="151">
        <v>152001193940</v>
      </c>
      <c r="F601" s="151">
        <v>188092858460</v>
      </c>
      <c r="G601" s="151">
        <v>42952299130</v>
      </c>
      <c r="H601" s="151">
        <v>39915263254</v>
      </c>
      <c r="I601" s="151">
        <v>3270013104</v>
      </c>
    </row>
    <row r="602" spans="1:9" x14ac:dyDescent="0.2">
      <c r="A602" s="233" t="s">
        <v>130</v>
      </c>
      <c r="B602" s="234"/>
      <c r="C602" s="234"/>
      <c r="D602" s="152">
        <v>16154.28</v>
      </c>
      <c r="E602" s="153">
        <v>13705.05</v>
      </c>
      <c r="F602" s="153">
        <v>358684.09</v>
      </c>
      <c r="G602" s="153">
        <v>4426.46</v>
      </c>
      <c r="H602" s="153">
        <v>8005.29</v>
      </c>
      <c r="I602" s="153">
        <v>40802.74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164480458214</v>
      </c>
      <c r="E604" s="155">
        <v>88099788828</v>
      </c>
      <c r="F604" s="155">
        <v>3355914827</v>
      </c>
      <c r="G604" s="155">
        <v>42233127306</v>
      </c>
      <c r="H604" s="155">
        <v>27778033229</v>
      </c>
      <c r="I604" s="155">
        <v>3013594024</v>
      </c>
    </row>
    <row r="605" spans="1:9" x14ac:dyDescent="0.2">
      <c r="A605" s="233" t="s">
        <v>133</v>
      </c>
      <c r="B605" s="234"/>
      <c r="C605" s="234"/>
      <c r="D605" s="152">
        <v>6233.85</v>
      </c>
      <c r="E605" s="153">
        <v>7943.44</v>
      </c>
      <c r="F605" s="153">
        <v>6399.57</v>
      </c>
      <c r="G605" s="153">
        <v>4352.3500000000004</v>
      </c>
      <c r="H605" s="153">
        <v>5571.09</v>
      </c>
      <c r="I605" s="153">
        <v>37603.18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233984529007</v>
      </c>
      <c r="E607" s="157">
        <v>119323941895</v>
      </c>
      <c r="F607" s="157">
        <v>10582364761</v>
      </c>
      <c r="G607" s="157">
        <v>44335137095</v>
      </c>
      <c r="H607" s="157">
        <v>57398246868</v>
      </c>
      <c r="I607" s="157">
        <v>2344838388</v>
      </c>
    </row>
    <row r="608" spans="1:9" x14ac:dyDescent="0.2">
      <c r="A608" s="233" t="s">
        <v>112</v>
      </c>
      <c r="B608" s="234"/>
      <c r="C608" s="234"/>
      <c r="D608" s="158">
        <v>20776.04</v>
      </c>
      <c r="E608" s="159">
        <v>20012.25</v>
      </c>
      <c r="F608" s="159">
        <v>86303.52</v>
      </c>
      <c r="G608" s="159">
        <v>17586.169999999998</v>
      </c>
      <c r="H608" s="159">
        <v>21922.06</v>
      </c>
      <c r="I608" s="159">
        <v>62103.41</v>
      </c>
    </row>
    <row r="609" spans="1:9" x14ac:dyDescent="0.2">
      <c r="A609" s="233" t="s">
        <v>135</v>
      </c>
      <c r="B609" s="234"/>
      <c r="C609" s="234"/>
      <c r="D609" s="143">
        <v>11262230</v>
      </c>
      <c r="E609" s="144">
        <v>5962545</v>
      </c>
      <c r="F609" s="144">
        <v>122618</v>
      </c>
      <c r="G609" s="144">
        <v>2521023</v>
      </c>
      <c r="H609" s="144">
        <v>2618287</v>
      </c>
      <c r="I609" s="144">
        <v>37757</v>
      </c>
    </row>
    <row r="610" spans="1:9" x14ac:dyDescent="0.2">
      <c r="A610" s="233" t="s">
        <v>113</v>
      </c>
      <c r="B610" s="234"/>
      <c r="C610" s="234"/>
      <c r="D610" s="87">
        <v>0.15870000000000001</v>
      </c>
      <c r="E610" s="89">
        <v>8.4000000000000005E-2</v>
      </c>
      <c r="F610" s="89">
        <v>1.6999999999999999E-3</v>
      </c>
      <c r="G610" s="89">
        <v>3.5499999999999997E-2</v>
      </c>
      <c r="H610" s="89">
        <v>3.6900000000000002E-2</v>
      </c>
      <c r="I610" s="89">
        <v>5.0000000000000001E-4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1.65</v>
      </c>
      <c r="E612" s="142">
        <v>0.64</v>
      </c>
      <c r="F612" s="142">
        <v>0.05</v>
      </c>
      <c r="G612" s="142">
        <v>1.01</v>
      </c>
      <c r="H612" s="142">
        <v>0.41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1.38</v>
      </c>
      <c r="E613" s="142">
        <v>0.72</v>
      </c>
      <c r="F613" s="142">
        <v>0.02</v>
      </c>
      <c r="G613" s="142">
        <v>0.87</v>
      </c>
      <c r="H613" s="142">
        <v>0.33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0.91</v>
      </c>
      <c r="E614" s="142">
        <v>0.44</v>
      </c>
      <c r="F614" s="142">
        <v>0.02</v>
      </c>
      <c r="G614" s="142">
        <v>0.48</v>
      </c>
      <c r="H614" s="142">
        <v>0.31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0.47</v>
      </c>
      <c r="E615" s="142">
        <v>0.33</v>
      </c>
      <c r="F615" s="142">
        <v>0.01</v>
      </c>
      <c r="G615" s="142">
        <v>0.1</v>
      </c>
      <c r="H615" s="142">
        <v>0.24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30.29</v>
      </c>
      <c r="E616" s="142">
        <v>16.420000000000002</v>
      </c>
      <c r="F616" s="142">
        <v>0.66</v>
      </c>
      <c r="G616" s="142">
        <v>11.22</v>
      </c>
      <c r="H616" s="142">
        <v>9.99</v>
      </c>
      <c r="I616" s="142">
        <v>0.23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34.700000000000003</v>
      </c>
      <c r="E618" s="142">
        <v>18.55</v>
      </c>
      <c r="F618" s="142">
        <v>0.77</v>
      </c>
      <c r="G618" s="142">
        <v>13.68</v>
      </c>
      <c r="H618" s="142">
        <v>11.29</v>
      </c>
      <c r="I618" s="142">
        <v>0.24</v>
      </c>
    </row>
    <row r="619" spans="1:9" x14ac:dyDescent="0.2">
      <c r="A619" s="263" t="s">
        <v>144</v>
      </c>
      <c r="B619" s="234"/>
      <c r="C619" s="234"/>
      <c r="D619" s="141">
        <v>33.06</v>
      </c>
      <c r="E619" s="142">
        <v>17.91</v>
      </c>
      <c r="F619" s="142">
        <v>0.71</v>
      </c>
      <c r="G619" s="142">
        <v>12.67</v>
      </c>
      <c r="H619" s="142">
        <v>10.88</v>
      </c>
      <c r="I619" s="142">
        <v>0.24</v>
      </c>
    </row>
    <row r="620" spans="1:9" x14ac:dyDescent="0.2">
      <c r="A620" s="263" t="s">
        <v>145</v>
      </c>
      <c r="B620" s="234"/>
      <c r="C620" s="234"/>
      <c r="D620" s="141">
        <v>31.67</v>
      </c>
      <c r="E620" s="142">
        <v>17.190000000000001</v>
      </c>
      <c r="F620" s="142">
        <v>0.69</v>
      </c>
      <c r="G620" s="142">
        <v>11.8</v>
      </c>
      <c r="H620" s="142">
        <v>10.55</v>
      </c>
      <c r="I620" s="142">
        <v>0.23</v>
      </c>
    </row>
    <row r="621" spans="1:9" x14ac:dyDescent="0.2">
      <c r="A621" s="263" t="s">
        <v>146</v>
      </c>
      <c r="B621" s="234"/>
      <c r="C621" s="234"/>
      <c r="D621" s="141">
        <v>30.76</v>
      </c>
      <c r="E621" s="142">
        <v>16.75</v>
      </c>
      <c r="F621" s="142">
        <v>0.67</v>
      </c>
      <c r="G621" s="142">
        <v>11.32</v>
      </c>
      <c r="H621" s="142">
        <v>10.23</v>
      </c>
      <c r="I621" s="142">
        <v>0.23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11821876</v>
      </c>
      <c r="E623" s="144">
        <v>4069734</v>
      </c>
      <c r="F623" s="144">
        <v>512166</v>
      </c>
      <c r="G623" s="144">
        <v>7358414</v>
      </c>
      <c r="H623" s="144">
        <v>3513168</v>
      </c>
      <c r="I623" s="144">
        <v>29501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0.58069999999999999</v>
      </c>
      <c r="E625" s="89">
        <v>0.35</v>
      </c>
      <c r="F625" s="89">
        <v>0.76149999999999995</v>
      </c>
      <c r="G625" s="89">
        <v>0.75239999999999996</v>
      </c>
      <c r="H625" s="89">
        <v>0.62639999999999996</v>
      </c>
      <c r="I625" s="89">
        <v>0.9022</v>
      </c>
    </row>
    <row r="626" spans="1:9" x14ac:dyDescent="0.2">
      <c r="A626" s="233" t="s">
        <v>150</v>
      </c>
      <c r="B626" s="234"/>
      <c r="C626" s="234"/>
      <c r="D626" s="87">
        <v>8.2000000000000007E-3</v>
      </c>
      <c r="E626" s="89">
        <v>2.7300000000000001E-2</v>
      </c>
      <c r="F626" s="89">
        <v>0</v>
      </c>
      <c r="G626" s="89">
        <v>8.9999999999999998E-4</v>
      </c>
      <c r="H626" s="89">
        <v>8.0000000000000004E-4</v>
      </c>
      <c r="I626" s="89">
        <v>1.17E-2</v>
      </c>
    </row>
    <row r="627" spans="1:9" x14ac:dyDescent="0.2">
      <c r="A627" s="233" t="s">
        <v>151</v>
      </c>
      <c r="B627" s="234"/>
      <c r="C627" s="234"/>
      <c r="D627" s="87">
        <v>3.5000000000000001E-3</v>
      </c>
      <c r="E627" s="89">
        <v>1.17E-2</v>
      </c>
      <c r="F627" s="89">
        <v>0</v>
      </c>
      <c r="G627" s="89">
        <v>4.0000000000000002E-4</v>
      </c>
      <c r="H627" s="89">
        <v>4.0000000000000002E-4</v>
      </c>
      <c r="I627" s="89">
        <v>4.1000000000000003E-3</v>
      </c>
    </row>
    <row r="628" spans="1:9" x14ac:dyDescent="0.2">
      <c r="A628" s="233" t="s">
        <v>152</v>
      </c>
      <c r="B628" s="234"/>
      <c r="C628" s="234"/>
      <c r="D628" s="87">
        <v>2.3999999999999998E-3</v>
      </c>
      <c r="E628" s="89">
        <v>8.2000000000000007E-3</v>
      </c>
      <c r="F628" s="89">
        <v>0</v>
      </c>
      <c r="G628" s="89">
        <v>2.0000000000000001E-4</v>
      </c>
      <c r="H628" s="89">
        <v>1.2999999999999999E-3</v>
      </c>
      <c r="I628" s="89">
        <v>2.8E-3</v>
      </c>
    </row>
    <row r="629" spans="1:9" x14ac:dyDescent="0.2">
      <c r="A629" s="233" t="s">
        <v>153</v>
      </c>
      <c r="B629" s="234"/>
      <c r="C629" s="234"/>
      <c r="D629" s="87">
        <v>3.61E-2</v>
      </c>
      <c r="E629" s="89">
        <v>2.7199999999999998E-2</v>
      </c>
      <c r="F629" s="89">
        <v>0.02</v>
      </c>
      <c r="G629" s="89">
        <v>3.5099999999999999E-2</v>
      </c>
      <c r="H629" s="89">
        <v>3.44E-2</v>
      </c>
      <c r="I629" s="89">
        <v>4.7000000000000002E-3</v>
      </c>
    </row>
    <row r="630" spans="1:9" x14ac:dyDescent="0.2">
      <c r="A630" s="233" t="s">
        <v>154</v>
      </c>
      <c r="B630" s="234"/>
      <c r="C630" s="234"/>
      <c r="D630" s="87">
        <v>2.3099999999999999E-2</v>
      </c>
      <c r="E630" s="89">
        <v>2.7699999999999999E-2</v>
      </c>
      <c r="F630" s="89">
        <v>1.6400000000000001E-2</v>
      </c>
      <c r="G630" s="89">
        <v>1.8499999999999999E-2</v>
      </c>
      <c r="H630" s="89">
        <v>1.9900000000000001E-2</v>
      </c>
      <c r="I630" s="89">
        <v>4.7000000000000002E-3</v>
      </c>
    </row>
    <row r="631" spans="1:9" x14ac:dyDescent="0.2">
      <c r="A631" s="233" t="s">
        <v>155</v>
      </c>
      <c r="B631" s="234"/>
      <c r="C631" s="234"/>
      <c r="D631" s="87">
        <v>1.6799999999999999E-2</v>
      </c>
      <c r="E631" s="89">
        <v>2.4400000000000002E-2</v>
      </c>
      <c r="F631" s="89">
        <v>6.4999999999999997E-3</v>
      </c>
      <c r="G631" s="89">
        <v>1.2500000000000001E-2</v>
      </c>
      <c r="H631" s="89">
        <v>1.21E-2</v>
      </c>
      <c r="I631" s="89">
        <v>3.3E-3</v>
      </c>
    </row>
    <row r="632" spans="1:9" x14ac:dyDescent="0.2">
      <c r="A632" s="233" t="s">
        <v>156</v>
      </c>
      <c r="B632" s="234"/>
      <c r="C632" s="234"/>
      <c r="D632" s="87">
        <v>1.18E-2</v>
      </c>
      <c r="E632" s="89">
        <v>1.7299999999999999E-2</v>
      </c>
      <c r="F632" s="89">
        <v>5.8999999999999999E-3</v>
      </c>
      <c r="G632" s="89">
        <v>8.6999999999999994E-3</v>
      </c>
      <c r="H632" s="89">
        <v>0.01</v>
      </c>
      <c r="I632" s="89">
        <v>4.0000000000000001E-3</v>
      </c>
    </row>
    <row r="633" spans="1:9" x14ac:dyDescent="0.2">
      <c r="A633" s="233" t="s">
        <v>157</v>
      </c>
      <c r="B633" s="234"/>
      <c r="C633" s="234"/>
      <c r="D633" s="87">
        <v>6.1000000000000004E-3</v>
      </c>
      <c r="E633" s="89">
        <v>1.2800000000000001E-2</v>
      </c>
      <c r="F633" s="89">
        <v>3.5999999999999999E-3</v>
      </c>
      <c r="G633" s="89">
        <v>1.6999999999999999E-3</v>
      </c>
      <c r="H633" s="89">
        <v>7.6E-3</v>
      </c>
      <c r="I633" s="89">
        <v>2.5000000000000001E-3</v>
      </c>
    </row>
    <row r="634" spans="1:9" x14ac:dyDescent="0.2">
      <c r="A634" s="233" t="s">
        <v>158</v>
      </c>
      <c r="B634" s="234"/>
      <c r="C634" s="234"/>
      <c r="D634" s="87">
        <v>0.31140000000000001</v>
      </c>
      <c r="E634" s="89">
        <v>0.49340000000000001</v>
      </c>
      <c r="F634" s="89">
        <v>0.186</v>
      </c>
      <c r="G634" s="89">
        <v>0.1696</v>
      </c>
      <c r="H634" s="89">
        <v>0.28710000000000002</v>
      </c>
      <c r="I634" s="89">
        <v>6.0100000000000001E-2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0.41930000000000001</v>
      </c>
      <c r="E636" s="89">
        <v>0.65</v>
      </c>
      <c r="F636" s="89">
        <v>0.23849999999999999</v>
      </c>
      <c r="G636" s="89">
        <v>0.24759999999999999</v>
      </c>
      <c r="H636" s="89">
        <v>0.37359999999999999</v>
      </c>
      <c r="I636" s="89">
        <v>9.7799999999999998E-2</v>
      </c>
    </row>
    <row r="637" spans="1:9" x14ac:dyDescent="0.2">
      <c r="A637" s="233" t="s">
        <v>160</v>
      </c>
      <c r="B637" s="234"/>
      <c r="C637" s="234"/>
      <c r="D637" s="87">
        <v>0.41110000000000002</v>
      </c>
      <c r="E637" s="89">
        <v>0.62270000000000003</v>
      </c>
      <c r="F637" s="89">
        <v>0.23849999999999999</v>
      </c>
      <c r="G637" s="89">
        <v>0.2467</v>
      </c>
      <c r="H637" s="89">
        <v>0.37280000000000002</v>
      </c>
      <c r="I637" s="89">
        <v>8.6099999999999996E-2</v>
      </c>
    </row>
    <row r="638" spans="1:9" x14ac:dyDescent="0.2">
      <c r="A638" s="233" t="s">
        <v>161</v>
      </c>
      <c r="B638" s="234"/>
      <c r="C638" s="234"/>
      <c r="D638" s="87">
        <v>0.40760000000000002</v>
      </c>
      <c r="E638" s="89">
        <v>0.61099999999999999</v>
      </c>
      <c r="F638" s="89">
        <v>0.23849999999999999</v>
      </c>
      <c r="G638" s="89">
        <v>0.24640000000000001</v>
      </c>
      <c r="H638" s="89">
        <v>0.37230000000000002</v>
      </c>
      <c r="I638" s="89">
        <v>8.2000000000000003E-2</v>
      </c>
    </row>
    <row r="639" spans="1:9" x14ac:dyDescent="0.2">
      <c r="A639" s="233" t="s">
        <v>162</v>
      </c>
      <c r="B639" s="234"/>
      <c r="C639" s="234"/>
      <c r="D639" s="87">
        <v>0.4052</v>
      </c>
      <c r="E639" s="89">
        <v>0.6028</v>
      </c>
      <c r="F639" s="89">
        <v>0.23849999999999999</v>
      </c>
      <c r="G639" s="89">
        <v>0.2462</v>
      </c>
      <c r="H639" s="89">
        <v>0.37109999999999999</v>
      </c>
      <c r="I639" s="89">
        <v>7.9299999999999995E-2</v>
      </c>
    </row>
    <row r="640" spans="1:9" x14ac:dyDescent="0.2">
      <c r="A640" s="233" t="s">
        <v>163</v>
      </c>
      <c r="B640" s="234"/>
      <c r="C640" s="234"/>
      <c r="D640" s="87">
        <v>0.36909999999999998</v>
      </c>
      <c r="E640" s="89">
        <v>0.5756</v>
      </c>
      <c r="F640" s="89">
        <v>0.2185</v>
      </c>
      <c r="G640" s="89">
        <v>0.21099999999999999</v>
      </c>
      <c r="H640" s="89">
        <v>0.33660000000000001</v>
      </c>
      <c r="I640" s="89">
        <v>7.46E-2</v>
      </c>
    </row>
    <row r="641" spans="1:9" x14ac:dyDescent="0.2">
      <c r="A641" s="233" t="s">
        <v>164</v>
      </c>
      <c r="B641" s="234"/>
      <c r="C641" s="234"/>
      <c r="D641" s="87">
        <v>0.34599999999999997</v>
      </c>
      <c r="E641" s="89">
        <v>0.54790000000000005</v>
      </c>
      <c r="F641" s="89">
        <v>0.2021</v>
      </c>
      <c r="G641" s="89">
        <v>0.1925</v>
      </c>
      <c r="H641" s="89">
        <v>0.31669999999999998</v>
      </c>
      <c r="I641" s="89">
        <v>6.9900000000000004E-2</v>
      </c>
    </row>
    <row r="642" spans="1:9" x14ac:dyDescent="0.2">
      <c r="A642" s="233" t="s">
        <v>165</v>
      </c>
      <c r="B642" s="234"/>
      <c r="C642" s="234"/>
      <c r="D642" s="87">
        <v>0.32929999999999998</v>
      </c>
      <c r="E642" s="89">
        <v>0.52349999999999997</v>
      </c>
      <c r="F642" s="89">
        <v>0.1956</v>
      </c>
      <c r="G642" s="89">
        <v>0.18</v>
      </c>
      <c r="H642" s="89">
        <v>0.30459999999999998</v>
      </c>
      <c r="I642" s="89">
        <v>6.6600000000000006E-2</v>
      </c>
    </row>
    <row r="643" spans="1:9" x14ac:dyDescent="0.2">
      <c r="A643" s="233" t="s">
        <v>166</v>
      </c>
      <c r="B643" s="234"/>
      <c r="C643" s="234"/>
      <c r="D643" s="87">
        <v>0.31740000000000002</v>
      </c>
      <c r="E643" s="89">
        <v>0.50619999999999998</v>
      </c>
      <c r="F643" s="89">
        <v>0.18970000000000001</v>
      </c>
      <c r="G643" s="89">
        <v>0.17119999999999999</v>
      </c>
      <c r="H643" s="89">
        <v>0.29470000000000002</v>
      </c>
      <c r="I643" s="89">
        <v>6.2600000000000003E-2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517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517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4.4814352175502226E-2</v>
      </c>
      <c r="C772" s="96">
        <f t="shared" ref="C772:C779" si="24">-D68/$B$58</f>
        <v>-4.4950679626350409E-2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7.8426018256641014E-2</v>
      </c>
      <c r="C773" s="96">
        <f t="shared" si="24"/>
        <v>-6.977995980558109E-2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2.6226326043215505E-2</v>
      </c>
      <c r="C774" s="96">
        <f t="shared" si="24"/>
        <v>-2.4800831804454981E-2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5.9394232964391627E-2</v>
      </c>
      <c r="C775" s="96">
        <f t="shared" si="24"/>
        <v>-5.9256840917397982E-2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9.2125359744780824E-2</v>
      </c>
      <c r="C776" s="96">
        <f t="shared" si="24"/>
        <v>-0.10076349286898015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7.406217951220205E-2</v>
      </c>
      <c r="C777" s="96">
        <f t="shared" si="24"/>
        <v>-8.0336436039655026E-2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5.9545997059348869E-2</v>
      </c>
      <c r="C778" s="96">
        <f t="shared" si="24"/>
        <v>-6.9231337925291375E-2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5.0919337915828297E-2</v>
      </c>
      <c r="C779" s="96">
        <f t="shared" si="24"/>
        <v>-6.5366617340378588E-2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147.81</v>
      </c>
      <c r="D785" s="97">
        <v>173.19</v>
      </c>
      <c r="E785" s="97">
        <v>161.13999999999999</v>
      </c>
      <c r="F785" s="97">
        <v>182.34</v>
      </c>
      <c r="G785" s="94">
        <v>86.25</v>
      </c>
      <c r="H785" s="97">
        <v>91.78</v>
      </c>
      <c r="I785" s="97">
        <v>75.27</v>
      </c>
      <c r="J785" s="97">
        <v>84.36</v>
      </c>
      <c r="K785" s="94">
        <v>4.45</v>
      </c>
      <c r="L785" s="94">
        <v>6.84</v>
      </c>
      <c r="M785" s="94">
        <v>11.51</v>
      </c>
      <c r="N785" s="97">
        <v>12.01</v>
      </c>
      <c r="O785" s="94">
        <v>2.33</v>
      </c>
      <c r="P785" s="94">
        <v>2.54</v>
      </c>
      <c r="Q785" s="94">
        <v>2.96</v>
      </c>
      <c r="R785" s="97">
        <v>3.77</v>
      </c>
      <c r="W785" s="93"/>
    </row>
    <row r="786" spans="1:23" x14ac:dyDescent="0.2">
      <c r="A786" s="94"/>
      <c r="B786" s="94" t="s">
        <v>225</v>
      </c>
      <c r="C786" s="94">
        <v>150.63</v>
      </c>
      <c r="D786" s="97">
        <v>175.46</v>
      </c>
      <c r="E786" s="97">
        <v>171.17</v>
      </c>
      <c r="F786" s="97">
        <v>183.45</v>
      </c>
      <c r="G786" s="94">
        <v>84</v>
      </c>
      <c r="H786" s="97">
        <v>87.27</v>
      </c>
      <c r="I786" s="97">
        <v>81.03</v>
      </c>
      <c r="J786" s="97">
        <v>82.32</v>
      </c>
      <c r="K786" s="94">
        <v>5.04</v>
      </c>
      <c r="L786" s="94">
        <v>7.73</v>
      </c>
      <c r="M786" s="94">
        <v>13.1</v>
      </c>
      <c r="N786" s="97">
        <v>11.91</v>
      </c>
      <c r="O786" s="94">
        <v>2.82</v>
      </c>
      <c r="P786" s="94">
        <v>3.29</v>
      </c>
      <c r="Q786" s="94">
        <v>3.58</v>
      </c>
      <c r="R786" s="97">
        <v>4.2</v>
      </c>
      <c r="W786" s="93"/>
    </row>
    <row r="787" spans="1:23" x14ac:dyDescent="0.2">
      <c r="A787" s="94"/>
      <c r="B787" s="94" t="s">
        <v>226</v>
      </c>
      <c r="C787" s="94">
        <v>175.13</v>
      </c>
      <c r="D787" s="97">
        <v>176.31</v>
      </c>
      <c r="E787" s="97">
        <v>205</v>
      </c>
      <c r="F787" s="97">
        <v>213.7</v>
      </c>
      <c r="G787" s="94">
        <v>94.54</v>
      </c>
      <c r="H787" s="97">
        <v>84.84</v>
      </c>
      <c r="I787" s="97">
        <v>92.84</v>
      </c>
      <c r="J787" s="97">
        <v>93.51</v>
      </c>
      <c r="K787" s="94">
        <v>5.54</v>
      </c>
      <c r="L787" s="94">
        <v>7.51</v>
      </c>
      <c r="M787" s="94">
        <v>15.7</v>
      </c>
      <c r="N787" s="97">
        <v>16.510000000000002</v>
      </c>
      <c r="O787" s="94">
        <v>2.95</v>
      </c>
      <c r="P787" s="94">
        <v>3.35</v>
      </c>
      <c r="Q787" s="94">
        <v>5.22</v>
      </c>
      <c r="R787" s="97">
        <v>6.69</v>
      </c>
      <c r="W787" s="93"/>
    </row>
    <row r="788" spans="1:23" x14ac:dyDescent="0.2">
      <c r="A788" s="94"/>
      <c r="B788" s="94" t="s">
        <v>227</v>
      </c>
      <c r="C788" s="94">
        <v>165.11</v>
      </c>
      <c r="D788" s="97">
        <v>146.58000000000001</v>
      </c>
      <c r="E788" s="97">
        <v>193.32</v>
      </c>
      <c r="F788" s="97">
        <v>201.54</v>
      </c>
      <c r="G788" s="94">
        <v>87.25</v>
      </c>
      <c r="H788" s="97">
        <v>77.290000000000006</v>
      </c>
      <c r="I788" s="97">
        <v>86.61</v>
      </c>
      <c r="J788" s="97">
        <v>89.63</v>
      </c>
      <c r="K788" s="94">
        <v>5.21</v>
      </c>
      <c r="L788" s="94">
        <v>10.1</v>
      </c>
      <c r="M788" s="94">
        <v>14.09</v>
      </c>
      <c r="N788" s="97">
        <v>18.04</v>
      </c>
      <c r="O788" s="94">
        <v>2.48</v>
      </c>
      <c r="P788" s="94">
        <v>2.34</v>
      </c>
      <c r="Q788" s="94">
        <v>4.32</v>
      </c>
      <c r="R788" s="97">
        <v>7.89</v>
      </c>
      <c r="W788" s="93"/>
    </row>
    <row r="789" spans="1:23" x14ac:dyDescent="0.2">
      <c r="A789" s="94"/>
      <c r="B789" s="94" t="s">
        <v>228</v>
      </c>
      <c r="C789" s="94">
        <v>188.84</v>
      </c>
      <c r="D789" s="97">
        <v>134.66999999999999</v>
      </c>
      <c r="E789" s="97">
        <v>199.59</v>
      </c>
      <c r="F789" s="97">
        <v>215.28</v>
      </c>
      <c r="G789" s="94">
        <v>98.5</v>
      </c>
      <c r="H789" s="97">
        <v>72.17</v>
      </c>
      <c r="I789" s="97">
        <v>90.49</v>
      </c>
      <c r="J789" s="97">
        <v>93.76</v>
      </c>
      <c r="K789" s="94">
        <v>6.36</v>
      </c>
      <c r="L789" s="94">
        <v>9.5299999999999994</v>
      </c>
      <c r="M789" s="94">
        <v>13.08</v>
      </c>
      <c r="N789" s="97">
        <v>19.91</v>
      </c>
      <c r="O789" s="94">
        <v>3.22</v>
      </c>
      <c r="P789" s="94">
        <v>2.35</v>
      </c>
      <c r="Q789" s="94">
        <v>4.28</v>
      </c>
      <c r="R789" s="97">
        <v>8.69</v>
      </c>
      <c r="W789" s="93"/>
    </row>
    <row r="790" spans="1:23" x14ac:dyDescent="0.2">
      <c r="A790" s="94"/>
      <c r="B790" s="94" t="s">
        <v>229</v>
      </c>
      <c r="C790" s="94">
        <v>181.96</v>
      </c>
      <c r="D790" s="97">
        <v>152.94999999999999</v>
      </c>
      <c r="E790" s="97">
        <v>192.36</v>
      </c>
      <c r="F790" s="97">
        <v>203.65</v>
      </c>
      <c r="G790" s="94">
        <v>94.86</v>
      </c>
      <c r="H790" s="97">
        <v>78.91</v>
      </c>
      <c r="I790" s="97">
        <v>90</v>
      </c>
      <c r="J790" s="97">
        <v>91.98</v>
      </c>
      <c r="K790" s="94">
        <v>7.37</v>
      </c>
      <c r="L790" s="94">
        <v>11.2</v>
      </c>
      <c r="M790" s="94">
        <v>13.36</v>
      </c>
      <c r="N790" s="97">
        <v>18.77</v>
      </c>
      <c r="O790" s="94">
        <v>3.54</v>
      </c>
      <c r="P790" s="94">
        <v>2.5499999999999998</v>
      </c>
      <c r="Q790" s="94">
        <v>4.3899999999999997</v>
      </c>
      <c r="R790" s="97">
        <v>7.94</v>
      </c>
      <c r="W790" s="93"/>
    </row>
    <row r="791" spans="1:23" x14ac:dyDescent="0.2">
      <c r="A791" s="94"/>
      <c r="B791" s="94" t="s">
        <v>230</v>
      </c>
      <c r="C791" s="94">
        <v>181.38</v>
      </c>
      <c r="D791" s="97">
        <v>166.32</v>
      </c>
      <c r="E791" s="97">
        <v>191.59</v>
      </c>
      <c r="F791" s="97">
        <v>187.8</v>
      </c>
      <c r="G791" s="94">
        <v>96.33</v>
      </c>
      <c r="H791" s="97">
        <v>85.61</v>
      </c>
      <c r="I791" s="97">
        <v>89.93</v>
      </c>
      <c r="J791" s="97">
        <v>87.17</v>
      </c>
      <c r="K791" s="94">
        <v>6.37</v>
      </c>
      <c r="L791" s="94">
        <v>11.19</v>
      </c>
      <c r="M791" s="94">
        <v>13.1</v>
      </c>
      <c r="N791" s="97">
        <v>16.399999999999999</v>
      </c>
      <c r="O791" s="94">
        <v>2.54</v>
      </c>
      <c r="P791" s="94">
        <v>2.4300000000000002</v>
      </c>
      <c r="Q791" s="94">
        <v>4.17</v>
      </c>
      <c r="R791" s="97">
        <v>6.29</v>
      </c>
      <c r="W791" s="93"/>
    </row>
    <row r="792" spans="1:23" x14ac:dyDescent="0.2">
      <c r="A792" s="94"/>
      <c r="B792" s="94" t="s">
        <v>231</v>
      </c>
      <c r="C792" s="94">
        <v>183.41</v>
      </c>
      <c r="D792" s="97">
        <v>176.71</v>
      </c>
      <c r="E792" s="97">
        <v>193.01</v>
      </c>
      <c r="F792" s="97">
        <v>193.99</v>
      </c>
      <c r="G792" s="94">
        <v>99.52</v>
      </c>
      <c r="H792" s="97">
        <v>87.54</v>
      </c>
      <c r="I792" s="97">
        <v>90.05</v>
      </c>
      <c r="J792" s="97">
        <v>90.4</v>
      </c>
      <c r="K792" s="94">
        <v>7.44</v>
      </c>
      <c r="L792" s="94">
        <v>11.67</v>
      </c>
      <c r="M792" s="94">
        <v>13.12</v>
      </c>
      <c r="N792" s="97">
        <v>17.48</v>
      </c>
      <c r="O792" s="94">
        <v>2.91</v>
      </c>
      <c r="P792" s="94">
        <v>3.15</v>
      </c>
      <c r="Q792" s="94">
        <v>4.32</v>
      </c>
      <c r="R792" s="97">
        <v>6.73</v>
      </c>
      <c r="W792" s="93"/>
    </row>
    <row r="793" spans="1:23" x14ac:dyDescent="0.2">
      <c r="A793" s="94"/>
      <c r="B793" s="94" t="s">
        <v>232</v>
      </c>
      <c r="C793" s="94">
        <v>179.12</v>
      </c>
      <c r="D793" s="97">
        <v>176.17</v>
      </c>
      <c r="E793" s="97">
        <v>194.09</v>
      </c>
      <c r="F793" s="97">
        <v>188.27</v>
      </c>
      <c r="G793" s="94">
        <v>91.92</v>
      </c>
      <c r="H793" s="97">
        <v>87.09</v>
      </c>
      <c r="I793" s="97">
        <v>91.53</v>
      </c>
      <c r="J793" s="97">
        <v>85.89</v>
      </c>
      <c r="K793" s="94">
        <v>7.33</v>
      </c>
      <c r="L793" s="94">
        <v>12.64</v>
      </c>
      <c r="M793" s="94">
        <v>12.59</v>
      </c>
      <c r="N793" s="97">
        <v>16.03</v>
      </c>
      <c r="O793" s="94">
        <v>2.75</v>
      </c>
      <c r="P793" s="94">
        <v>3.71</v>
      </c>
      <c r="Q793" s="94">
        <v>3.94</v>
      </c>
      <c r="R793" s="97">
        <v>6.87</v>
      </c>
      <c r="W793" s="93"/>
    </row>
    <row r="794" spans="1:23" x14ac:dyDescent="0.2">
      <c r="A794" s="94"/>
      <c r="B794" s="94" t="s">
        <v>233</v>
      </c>
      <c r="C794" s="94">
        <v>186.57</v>
      </c>
      <c r="D794" s="97">
        <v>186.95</v>
      </c>
      <c r="E794" s="97">
        <v>207.26</v>
      </c>
      <c r="F794" s="97">
        <v>199.95</v>
      </c>
      <c r="G794" s="94">
        <v>96.94</v>
      </c>
      <c r="H794" s="97">
        <v>91.59</v>
      </c>
      <c r="I794" s="97">
        <v>94.78</v>
      </c>
      <c r="J794" s="97">
        <v>90.02</v>
      </c>
      <c r="K794" s="94">
        <v>7.78</v>
      </c>
      <c r="L794" s="94">
        <v>12.28</v>
      </c>
      <c r="M794" s="94">
        <v>13.67</v>
      </c>
      <c r="N794" s="97">
        <v>16.84</v>
      </c>
      <c r="O794" s="94">
        <v>2.85</v>
      </c>
      <c r="P794" s="94">
        <v>3.83</v>
      </c>
      <c r="Q794" s="94">
        <v>4.59</v>
      </c>
      <c r="R794" s="97">
        <v>7.32</v>
      </c>
      <c r="W794" s="93"/>
    </row>
    <row r="795" spans="1:23" x14ac:dyDescent="0.2">
      <c r="A795" s="94"/>
      <c r="B795" s="94" t="s">
        <v>234</v>
      </c>
      <c r="C795" s="94">
        <v>174.59</v>
      </c>
      <c r="D795" s="97">
        <v>173.64</v>
      </c>
      <c r="E795" s="97">
        <v>189.02</v>
      </c>
      <c r="F795" s="97">
        <v>188.08</v>
      </c>
      <c r="G795" s="94">
        <v>92.3</v>
      </c>
      <c r="H795" s="97">
        <v>83.14</v>
      </c>
      <c r="I795" s="97">
        <v>87.29</v>
      </c>
      <c r="J795" s="97">
        <v>86.64</v>
      </c>
      <c r="K795" s="94">
        <v>7</v>
      </c>
      <c r="L795" s="94">
        <v>11.09</v>
      </c>
      <c r="M795" s="94">
        <v>12.31</v>
      </c>
      <c r="N795" s="97">
        <v>16.04</v>
      </c>
      <c r="O795" s="94">
        <v>2.64</v>
      </c>
      <c r="P795" s="94">
        <v>3.58</v>
      </c>
      <c r="Q795" s="94">
        <v>3.93</v>
      </c>
      <c r="R795" s="97">
        <v>6.94</v>
      </c>
      <c r="W795" s="93"/>
    </row>
    <row r="796" spans="1:23" x14ac:dyDescent="0.2">
      <c r="A796" s="94"/>
      <c r="B796" s="94" t="s">
        <v>235</v>
      </c>
      <c r="C796" s="94">
        <v>172.29</v>
      </c>
      <c r="D796" s="97">
        <v>169.46</v>
      </c>
      <c r="E796" s="97">
        <v>194.61</v>
      </c>
      <c r="F796" s="97"/>
      <c r="G796" s="94">
        <v>86.37</v>
      </c>
      <c r="H796" s="97">
        <v>80.38</v>
      </c>
      <c r="I796" s="97">
        <v>88.22</v>
      </c>
      <c r="J796" s="97"/>
      <c r="K796" s="94">
        <v>6.59</v>
      </c>
      <c r="L796" s="94">
        <v>11.25</v>
      </c>
      <c r="M796" s="94">
        <v>13.44</v>
      </c>
      <c r="N796" s="97"/>
      <c r="O796" s="94">
        <v>2.38</v>
      </c>
      <c r="P796" s="94">
        <v>3.08</v>
      </c>
      <c r="Q796" s="94">
        <v>4.34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1.39</v>
      </c>
      <c r="D801" s="97">
        <v>2.64</v>
      </c>
      <c r="E801" s="97">
        <v>3.11</v>
      </c>
      <c r="F801" s="97">
        <v>2.77</v>
      </c>
      <c r="G801" s="94">
        <v>24.92</v>
      </c>
      <c r="H801" s="97">
        <v>27.11</v>
      </c>
      <c r="I801" s="97">
        <v>24.32</v>
      </c>
      <c r="J801" s="97">
        <v>27.18</v>
      </c>
      <c r="K801" s="94">
        <v>1.48</v>
      </c>
      <c r="L801" s="94">
        <v>1.51</v>
      </c>
      <c r="M801" s="94">
        <v>1.1000000000000001</v>
      </c>
      <c r="N801" s="97">
        <v>2.77</v>
      </c>
      <c r="O801" s="94">
        <v>26.99</v>
      </c>
      <c r="P801" s="94">
        <v>40.75</v>
      </c>
      <c r="Q801" s="94">
        <v>42.87</v>
      </c>
      <c r="R801" s="97">
        <v>49.48</v>
      </c>
    </row>
    <row r="802" spans="1:18" x14ac:dyDescent="0.2">
      <c r="A802" s="94"/>
      <c r="B802" s="94" t="s">
        <v>225</v>
      </c>
      <c r="C802" s="94">
        <v>1.55</v>
      </c>
      <c r="D802" s="97">
        <v>2.72</v>
      </c>
      <c r="E802" s="97">
        <v>2.35</v>
      </c>
      <c r="F802" s="97">
        <v>2.15</v>
      </c>
      <c r="G802" s="94">
        <v>27.82</v>
      </c>
      <c r="H802" s="97">
        <v>30.87</v>
      </c>
      <c r="I802" s="97">
        <v>27.34</v>
      </c>
      <c r="J802" s="97">
        <v>27.84</v>
      </c>
      <c r="K802" s="94">
        <v>1.5</v>
      </c>
      <c r="L802" s="94">
        <v>1.64</v>
      </c>
      <c r="M802" s="94">
        <v>1.47</v>
      </c>
      <c r="N802" s="97">
        <v>2.74</v>
      </c>
      <c r="O802" s="94">
        <v>27.89</v>
      </c>
      <c r="P802" s="94">
        <v>41.94</v>
      </c>
      <c r="Q802" s="94">
        <v>42.3</v>
      </c>
      <c r="R802" s="97">
        <v>52.3</v>
      </c>
    </row>
    <row r="803" spans="1:18" x14ac:dyDescent="0.2">
      <c r="A803" s="94"/>
      <c r="B803" s="94" t="s">
        <v>226</v>
      </c>
      <c r="C803" s="94">
        <v>1.63</v>
      </c>
      <c r="D803" s="97">
        <v>2.15</v>
      </c>
      <c r="E803" s="97">
        <v>2.76</v>
      </c>
      <c r="F803" s="97">
        <v>2</v>
      </c>
      <c r="G803" s="94">
        <v>34.590000000000003</v>
      </c>
      <c r="H803" s="97">
        <v>35.020000000000003</v>
      </c>
      <c r="I803" s="97">
        <v>35.200000000000003</v>
      </c>
      <c r="J803" s="97">
        <v>35.11</v>
      </c>
      <c r="K803" s="94">
        <v>1.45</v>
      </c>
      <c r="L803" s="94">
        <v>1.47</v>
      </c>
      <c r="M803" s="94">
        <v>1.91</v>
      </c>
      <c r="N803" s="97">
        <v>3.37</v>
      </c>
      <c r="O803" s="94">
        <v>34.44</v>
      </c>
      <c r="P803" s="94">
        <v>41.97</v>
      </c>
      <c r="Q803" s="94">
        <v>51.37</v>
      </c>
      <c r="R803" s="97">
        <v>56.51</v>
      </c>
    </row>
    <row r="804" spans="1:18" x14ac:dyDescent="0.2">
      <c r="A804" s="94"/>
      <c r="B804" s="94" t="s">
        <v>227</v>
      </c>
      <c r="C804" s="94">
        <v>1.87</v>
      </c>
      <c r="D804" s="97">
        <v>1.18</v>
      </c>
      <c r="E804" s="97">
        <v>2.25</v>
      </c>
      <c r="F804" s="97">
        <v>2.12</v>
      </c>
      <c r="G804" s="94">
        <v>30.23</v>
      </c>
      <c r="H804" s="97">
        <v>27.59</v>
      </c>
      <c r="I804" s="97">
        <v>33.6</v>
      </c>
      <c r="J804" s="97">
        <v>36.01</v>
      </c>
      <c r="K804" s="94">
        <v>1.56</v>
      </c>
      <c r="L804" s="94">
        <v>1.26</v>
      </c>
      <c r="M804" s="94">
        <v>1.77</v>
      </c>
      <c r="N804" s="97">
        <v>3.37</v>
      </c>
      <c r="O804" s="94">
        <v>36.520000000000003</v>
      </c>
      <c r="P804" s="94">
        <v>26.82</v>
      </c>
      <c r="Q804" s="94">
        <v>50.68</v>
      </c>
      <c r="R804" s="97">
        <v>44.49</v>
      </c>
    </row>
    <row r="805" spans="1:18" x14ac:dyDescent="0.2">
      <c r="A805" s="94"/>
      <c r="B805" s="94" t="s">
        <v>228</v>
      </c>
      <c r="C805" s="94">
        <v>1.75</v>
      </c>
      <c r="D805" s="97">
        <v>1.31</v>
      </c>
      <c r="E805" s="97">
        <v>1.81</v>
      </c>
      <c r="F805" s="97">
        <v>2.19</v>
      </c>
      <c r="G805" s="94">
        <v>35.57</v>
      </c>
      <c r="H805" s="97">
        <v>22.57</v>
      </c>
      <c r="I805" s="97">
        <v>36.21</v>
      </c>
      <c r="J805" s="97">
        <v>40.75</v>
      </c>
      <c r="K805" s="94">
        <v>1.86</v>
      </c>
      <c r="L805" s="94">
        <v>1.0900000000000001</v>
      </c>
      <c r="M805" s="94">
        <v>1.78</v>
      </c>
      <c r="N805" s="97">
        <v>3.22</v>
      </c>
      <c r="O805" s="94">
        <v>41.58</v>
      </c>
      <c r="P805" s="94">
        <v>25.63</v>
      </c>
      <c r="Q805" s="94">
        <v>51.93</v>
      </c>
      <c r="R805" s="97">
        <v>46.77</v>
      </c>
    </row>
    <row r="806" spans="1:18" x14ac:dyDescent="0.2">
      <c r="A806" s="94"/>
      <c r="B806" s="94" t="s">
        <v>229</v>
      </c>
      <c r="C806" s="94">
        <v>1.81</v>
      </c>
      <c r="D806" s="97">
        <v>1.36</v>
      </c>
      <c r="E806" s="97">
        <v>1.78</v>
      </c>
      <c r="F806" s="97">
        <v>1.7</v>
      </c>
      <c r="G806" s="94">
        <v>33.97</v>
      </c>
      <c r="H806" s="97">
        <v>25.72</v>
      </c>
      <c r="I806" s="97">
        <v>30.75</v>
      </c>
      <c r="J806" s="97">
        <v>34.53</v>
      </c>
      <c r="K806" s="94">
        <v>1.94</v>
      </c>
      <c r="L806" s="94">
        <v>1.37</v>
      </c>
      <c r="M806" s="94">
        <v>1.96</v>
      </c>
      <c r="N806" s="97">
        <v>3.11</v>
      </c>
      <c r="O806" s="94">
        <v>38.47</v>
      </c>
      <c r="P806" s="94">
        <v>31.84</v>
      </c>
      <c r="Q806" s="94">
        <v>50.12</v>
      </c>
      <c r="R806" s="97">
        <v>45.62</v>
      </c>
    </row>
    <row r="807" spans="1:18" x14ac:dyDescent="0.2">
      <c r="A807" s="94"/>
      <c r="B807" s="94" t="s">
        <v>230</v>
      </c>
      <c r="C807" s="94">
        <v>1.78</v>
      </c>
      <c r="D807" s="97">
        <v>1.65</v>
      </c>
      <c r="E807" s="97">
        <v>1.79</v>
      </c>
      <c r="F807" s="97">
        <v>1.42</v>
      </c>
      <c r="G807" s="94">
        <v>30.73</v>
      </c>
      <c r="H807" s="97">
        <v>28.32</v>
      </c>
      <c r="I807" s="97">
        <v>29.95</v>
      </c>
      <c r="J807" s="97">
        <v>32.56</v>
      </c>
      <c r="K807" s="94">
        <v>1.89</v>
      </c>
      <c r="L807" s="94">
        <v>1.32</v>
      </c>
      <c r="M807" s="94">
        <v>2.0299999999999998</v>
      </c>
      <c r="N807" s="97">
        <v>3.27</v>
      </c>
      <c r="O807" s="94">
        <v>41.74</v>
      </c>
      <c r="P807" s="94">
        <v>35.79</v>
      </c>
      <c r="Q807" s="94">
        <v>50.62</v>
      </c>
      <c r="R807" s="97">
        <v>40.69</v>
      </c>
    </row>
    <row r="808" spans="1:18" x14ac:dyDescent="0.2">
      <c r="A808" s="94"/>
      <c r="B808" s="94" t="s">
        <v>231</v>
      </c>
      <c r="C808" s="94">
        <v>1.81</v>
      </c>
      <c r="D808" s="97">
        <v>2.34</v>
      </c>
      <c r="E808" s="97">
        <v>2.11</v>
      </c>
      <c r="F808" s="97">
        <v>1.1499999999999999</v>
      </c>
      <c r="G808" s="94">
        <v>33.54</v>
      </c>
      <c r="H808" s="97">
        <v>28.52</v>
      </c>
      <c r="I808" s="97">
        <v>28.8</v>
      </c>
      <c r="J808" s="97">
        <v>31.99</v>
      </c>
      <c r="K808" s="94">
        <v>2.06</v>
      </c>
      <c r="L808" s="94">
        <v>1.54</v>
      </c>
      <c r="M808" s="94">
        <v>2.29</v>
      </c>
      <c r="N808" s="97">
        <v>3.8</v>
      </c>
      <c r="O808" s="94">
        <v>36.119999999999997</v>
      </c>
      <c r="P808" s="94">
        <v>41.95</v>
      </c>
      <c r="Q808" s="94">
        <v>52.31</v>
      </c>
      <c r="R808" s="97">
        <v>42.44</v>
      </c>
    </row>
    <row r="809" spans="1:18" x14ac:dyDescent="0.2">
      <c r="A809" s="94"/>
      <c r="B809" s="94" t="s">
        <v>232</v>
      </c>
      <c r="C809" s="94">
        <v>1.52</v>
      </c>
      <c r="D809" s="97">
        <v>2.79</v>
      </c>
      <c r="E809" s="97">
        <v>2.57</v>
      </c>
      <c r="F809" s="97">
        <v>1.35</v>
      </c>
      <c r="G809" s="94">
        <v>33.130000000000003</v>
      </c>
      <c r="H809" s="97">
        <v>28.27</v>
      </c>
      <c r="I809" s="97">
        <v>29.07</v>
      </c>
      <c r="J809" s="97">
        <v>33.44</v>
      </c>
      <c r="K809" s="94">
        <v>1.72</v>
      </c>
      <c r="L809" s="94">
        <v>1.51</v>
      </c>
      <c r="M809" s="94">
        <v>2.85</v>
      </c>
      <c r="N809" s="97">
        <v>2.2200000000000002</v>
      </c>
      <c r="O809" s="94">
        <v>40.75</v>
      </c>
      <c r="P809" s="94">
        <v>40.159999999999997</v>
      </c>
      <c r="Q809" s="94">
        <v>51.54</v>
      </c>
      <c r="R809" s="97">
        <v>42.47</v>
      </c>
    </row>
    <row r="810" spans="1:18" x14ac:dyDescent="0.2">
      <c r="A810" s="94"/>
      <c r="B810" s="94" t="s">
        <v>233</v>
      </c>
      <c r="C810" s="94">
        <v>1.84</v>
      </c>
      <c r="D810" s="97">
        <v>3.28</v>
      </c>
      <c r="E810" s="97">
        <v>3.15</v>
      </c>
      <c r="F810" s="97">
        <v>1.88</v>
      </c>
      <c r="G810" s="94">
        <v>31.98</v>
      </c>
      <c r="H810" s="97">
        <v>30.17</v>
      </c>
      <c r="I810" s="97">
        <v>33.03</v>
      </c>
      <c r="J810" s="97">
        <v>35.159999999999997</v>
      </c>
      <c r="K810" s="94">
        <v>1.76</v>
      </c>
      <c r="L810" s="94">
        <v>1.86</v>
      </c>
      <c r="M810" s="94">
        <v>3.09</v>
      </c>
      <c r="N810" s="97">
        <v>2.41</v>
      </c>
      <c r="O810" s="94">
        <v>43.41</v>
      </c>
      <c r="P810" s="94">
        <v>43.96</v>
      </c>
      <c r="Q810" s="94">
        <v>54.94</v>
      </c>
      <c r="R810" s="97">
        <v>46.32</v>
      </c>
    </row>
    <row r="811" spans="1:18" x14ac:dyDescent="0.2">
      <c r="A811" s="94"/>
      <c r="B811" s="94" t="s">
        <v>234</v>
      </c>
      <c r="C811" s="94">
        <v>2.39</v>
      </c>
      <c r="D811" s="97">
        <v>3.21</v>
      </c>
      <c r="E811" s="97">
        <v>2.35</v>
      </c>
      <c r="F811" s="97">
        <v>1.62</v>
      </c>
      <c r="G811" s="94">
        <v>30.74</v>
      </c>
      <c r="H811" s="97">
        <v>28.31</v>
      </c>
      <c r="I811" s="97">
        <v>29.56</v>
      </c>
      <c r="J811" s="97">
        <v>32.51</v>
      </c>
      <c r="K811" s="94">
        <v>1.72</v>
      </c>
      <c r="L811" s="94">
        <v>1.17</v>
      </c>
      <c r="M811" s="94">
        <v>2.95</v>
      </c>
      <c r="N811" s="97">
        <v>2.5499999999999998</v>
      </c>
      <c r="O811" s="94">
        <v>37.79</v>
      </c>
      <c r="P811" s="94">
        <v>43.13</v>
      </c>
      <c r="Q811" s="94">
        <v>50.62</v>
      </c>
      <c r="R811" s="97">
        <v>41.77</v>
      </c>
    </row>
    <row r="812" spans="1:18" x14ac:dyDescent="0.2">
      <c r="A812" s="94"/>
      <c r="B812" s="94" t="s">
        <v>235</v>
      </c>
      <c r="C812" s="94">
        <v>2.8</v>
      </c>
      <c r="D812" s="97">
        <v>3.01</v>
      </c>
      <c r="E812" s="97">
        <v>2.63</v>
      </c>
      <c r="F812" s="97"/>
      <c r="G812" s="94">
        <v>30.83</v>
      </c>
      <c r="H812" s="97">
        <v>26.86</v>
      </c>
      <c r="I812" s="97">
        <v>31.7</v>
      </c>
      <c r="J812" s="97"/>
      <c r="K812" s="94">
        <v>1.4</v>
      </c>
      <c r="L812" s="94">
        <v>1.42</v>
      </c>
      <c r="M812" s="94">
        <v>3.04</v>
      </c>
      <c r="N812" s="97"/>
      <c r="O812" s="94">
        <v>41.91</v>
      </c>
      <c r="P812" s="94">
        <v>43.45</v>
      </c>
      <c r="Q812" s="94">
        <v>51.24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520</v>
      </c>
      <c r="C818" s="101">
        <v>12771404</v>
      </c>
      <c r="D818" s="101">
        <v>4382105</v>
      </c>
      <c r="E818" s="101">
        <v>8063250</v>
      </c>
      <c r="F818" s="101">
        <v>3513108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521</v>
      </c>
      <c r="C819" s="101">
        <v>12837828</v>
      </c>
      <c r="D819" s="101">
        <v>4357028</v>
      </c>
      <c r="E819" s="101">
        <v>8125158</v>
      </c>
      <c r="F819" s="101">
        <v>3529236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522</v>
      </c>
      <c r="C820" s="101">
        <v>12756045</v>
      </c>
      <c r="D820" s="101">
        <v>4318957</v>
      </c>
      <c r="E820" s="101">
        <v>8113344</v>
      </c>
      <c r="F820" s="101">
        <v>3407799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523</v>
      </c>
      <c r="C821" s="101">
        <v>12770891</v>
      </c>
      <c r="D821" s="101">
        <v>4293270</v>
      </c>
      <c r="E821" s="101">
        <v>8132462</v>
      </c>
      <c r="F821" s="101">
        <v>3429201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524</v>
      </c>
      <c r="C822" s="101">
        <v>12715578</v>
      </c>
      <c r="D822" s="101">
        <v>4257980</v>
      </c>
      <c r="E822" s="101">
        <v>8113970</v>
      </c>
      <c r="F822" s="101">
        <v>3430814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515</v>
      </c>
      <c r="C823" s="101">
        <v>12514208</v>
      </c>
      <c r="D823" s="101">
        <v>4258115</v>
      </c>
      <c r="E823" s="101">
        <v>7915574</v>
      </c>
      <c r="F823" s="101">
        <v>3498140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525</v>
      </c>
      <c r="C824" s="101">
        <v>12194831</v>
      </c>
      <c r="D824" s="101">
        <v>4253426</v>
      </c>
      <c r="E824" s="101">
        <v>7751838</v>
      </c>
      <c r="F824" s="101">
        <v>3526359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526</v>
      </c>
      <c r="C825" s="101">
        <v>12264022</v>
      </c>
      <c r="D825" s="101">
        <v>4285100</v>
      </c>
      <c r="E825" s="101">
        <v>7786714</v>
      </c>
      <c r="F825" s="101">
        <v>3587461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527</v>
      </c>
      <c r="C826" s="101">
        <v>12242702</v>
      </c>
      <c r="D826" s="101">
        <v>4297343</v>
      </c>
      <c r="E826" s="101">
        <v>7729791</v>
      </c>
      <c r="F826" s="101">
        <v>3574282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516</v>
      </c>
      <c r="C827" s="101">
        <v>12100252</v>
      </c>
      <c r="D827" s="101">
        <v>4328186</v>
      </c>
      <c r="E827" s="101">
        <v>7553276</v>
      </c>
      <c r="F827" s="101">
        <v>3564090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528</v>
      </c>
      <c r="C828" s="101">
        <v>12100220</v>
      </c>
      <c r="D828" s="101">
        <v>4315310</v>
      </c>
      <c r="E828" s="101">
        <v>7565231</v>
      </c>
      <c r="F828" s="101">
        <v>3550249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529</v>
      </c>
      <c r="C829" s="101">
        <v>12090070</v>
      </c>
      <c r="D829" s="101">
        <v>4317920</v>
      </c>
      <c r="E829" s="101">
        <v>7570089</v>
      </c>
      <c r="F829" s="101">
        <v>3553436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530</v>
      </c>
      <c r="C830" s="101">
        <v>12140321</v>
      </c>
      <c r="D830" s="101">
        <v>4349249</v>
      </c>
      <c r="E830" s="101">
        <v>7583724</v>
      </c>
      <c r="F830" s="101">
        <v>3614470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24661348</v>
      </c>
      <c r="D836" s="101">
        <v>10019800</v>
      </c>
      <c r="E836" s="101">
        <v>9203922</v>
      </c>
      <c r="F836" s="101">
        <v>4741097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24695996</v>
      </c>
      <c r="D837" s="101">
        <v>9972310</v>
      </c>
      <c r="E837" s="101">
        <v>9273548</v>
      </c>
      <c r="F837" s="101">
        <v>4777855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24629573</v>
      </c>
      <c r="D838" s="101">
        <v>10139331</v>
      </c>
      <c r="E838" s="101">
        <v>9250989</v>
      </c>
      <c r="F838" s="101">
        <v>4551783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24895995</v>
      </c>
      <c r="D839" s="101">
        <v>10329060</v>
      </c>
      <c r="E839" s="101">
        <v>9268417</v>
      </c>
      <c r="F839" s="101">
        <v>4602478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25009969</v>
      </c>
      <c r="D840" s="101">
        <v>10428757</v>
      </c>
      <c r="E840" s="101">
        <v>9249449</v>
      </c>
      <c r="F840" s="101">
        <v>4636821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25062555</v>
      </c>
      <c r="D841" s="101">
        <v>10587536</v>
      </c>
      <c r="E841" s="101">
        <v>9057596</v>
      </c>
      <c r="F841" s="101">
        <v>4775221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26192393</v>
      </c>
      <c r="D842" s="101">
        <v>10870535</v>
      </c>
      <c r="E842" s="101">
        <v>9833873</v>
      </c>
      <c r="F842" s="101">
        <v>4838761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26701682</v>
      </c>
      <c r="D843" s="101">
        <v>11124783</v>
      </c>
      <c r="E843" s="101">
        <v>9942074</v>
      </c>
      <c r="F843" s="101">
        <v>4985483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26718851</v>
      </c>
      <c r="D844" s="101">
        <v>11232588</v>
      </c>
      <c r="E844" s="101">
        <v>9847082</v>
      </c>
      <c r="F844" s="101">
        <v>4977470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26692537</v>
      </c>
      <c r="D845" s="101">
        <v>11462228</v>
      </c>
      <c r="E845" s="101">
        <v>9596512</v>
      </c>
      <c r="F845" s="101">
        <v>4958371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26215499</v>
      </c>
      <c r="D846" s="101">
        <v>11107578</v>
      </c>
      <c r="E846" s="101">
        <v>9615518</v>
      </c>
      <c r="F846" s="101">
        <v>4854096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26284060</v>
      </c>
      <c r="D847" s="101">
        <v>11159333</v>
      </c>
      <c r="E847" s="101">
        <v>9648499</v>
      </c>
      <c r="F847" s="101">
        <v>4869170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26385065</v>
      </c>
      <c r="D848" s="101">
        <v>11090890</v>
      </c>
      <c r="E848" s="101">
        <v>9703528</v>
      </c>
      <c r="F848" s="101">
        <v>4986108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399291673438</v>
      </c>
      <c r="D854" s="102">
        <v>143045018047</v>
      </c>
      <c r="E854" s="102">
        <v>37695930774</v>
      </c>
      <c r="F854" s="102">
        <v>40967933903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413016314243</v>
      </c>
      <c r="D855" s="102">
        <v>141932232785</v>
      </c>
      <c r="E855" s="102">
        <v>37513131448</v>
      </c>
      <c r="F855" s="102">
        <v>44028612591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406841206187</v>
      </c>
      <c r="D856" s="102">
        <v>141836446200</v>
      </c>
      <c r="E856" s="102">
        <v>34651367793</v>
      </c>
      <c r="F856" s="102">
        <v>41445685645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411985429254</v>
      </c>
      <c r="D857" s="102">
        <v>141054326976</v>
      </c>
      <c r="E857" s="102">
        <v>37085783933</v>
      </c>
      <c r="F857" s="102">
        <v>40105139363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411878466452</v>
      </c>
      <c r="D858" s="102">
        <v>141407765878</v>
      </c>
      <c r="E858" s="102">
        <v>36503960321</v>
      </c>
      <c r="F858" s="102">
        <v>39931967164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412585793389</v>
      </c>
      <c r="D859" s="102">
        <v>142548263330</v>
      </c>
      <c r="E859" s="102">
        <v>35597721976</v>
      </c>
      <c r="F859" s="102">
        <v>40794807085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413825583817</v>
      </c>
      <c r="D860" s="102">
        <v>145272681656</v>
      </c>
      <c r="E860" s="102">
        <v>36192091402</v>
      </c>
      <c r="F860" s="102">
        <v>39572419654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418681452462</v>
      </c>
      <c r="D861" s="102">
        <v>148683787455</v>
      </c>
      <c r="E861" s="102">
        <v>36234358420</v>
      </c>
      <c r="F861" s="102">
        <v>41881243841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417192701735</v>
      </c>
      <c r="D862" s="102">
        <v>149243998488</v>
      </c>
      <c r="E862" s="102">
        <v>34769525630</v>
      </c>
      <c r="F862" s="102">
        <v>41651392372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414625528064</v>
      </c>
      <c r="D863" s="102">
        <v>149738920597</v>
      </c>
      <c r="E863" s="102">
        <v>34302652977</v>
      </c>
      <c r="F863" s="102">
        <v>39299886873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412525001854</v>
      </c>
      <c r="D864" s="102">
        <v>146982054564</v>
      </c>
      <c r="E864" s="102">
        <v>34565358985</v>
      </c>
      <c r="F864" s="102">
        <v>39314578357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417782755804</v>
      </c>
      <c r="D865" s="102">
        <v>147542743291</v>
      </c>
      <c r="E865" s="102">
        <v>39780662889</v>
      </c>
      <c r="F865" s="102">
        <v>39140181934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426231627888</v>
      </c>
      <c r="D866" s="102">
        <v>152001193940</v>
      </c>
      <c r="E866" s="102">
        <v>42952299130</v>
      </c>
      <c r="F866" s="102">
        <v>39915263254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16191</v>
      </c>
      <c r="D872" s="102">
        <v>14276</v>
      </c>
      <c r="E872" s="102">
        <v>4096</v>
      </c>
      <c r="F872" s="102">
        <v>8641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16724</v>
      </c>
      <c r="D873" s="102">
        <v>14233</v>
      </c>
      <c r="E873" s="102">
        <v>4045</v>
      </c>
      <c r="F873" s="102">
        <v>9215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16518</v>
      </c>
      <c r="D874" s="102">
        <v>13989</v>
      </c>
      <c r="E874" s="102">
        <v>3746</v>
      </c>
      <c r="F874" s="102">
        <v>9105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16548</v>
      </c>
      <c r="D875" s="102">
        <v>13656</v>
      </c>
      <c r="E875" s="102">
        <v>4001</v>
      </c>
      <c r="F875" s="102">
        <v>8714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16469</v>
      </c>
      <c r="D876" s="102">
        <v>13559</v>
      </c>
      <c r="E876" s="102">
        <v>3947</v>
      </c>
      <c r="F876" s="102">
        <v>8612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16462</v>
      </c>
      <c r="D877" s="102">
        <v>13464</v>
      </c>
      <c r="E877" s="102">
        <v>3930</v>
      </c>
      <c r="F877" s="102">
        <v>8543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15799</v>
      </c>
      <c r="D878" s="102">
        <v>13364</v>
      </c>
      <c r="E878" s="102">
        <v>3680</v>
      </c>
      <c r="F878" s="102">
        <v>8178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15680</v>
      </c>
      <c r="D879" s="102">
        <v>13365</v>
      </c>
      <c r="E879" s="102">
        <v>3645</v>
      </c>
      <c r="F879" s="102">
        <v>8401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15614</v>
      </c>
      <c r="D880" s="102">
        <v>13287</v>
      </c>
      <c r="E880" s="102">
        <v>3531</v>
      </c>
      <c r="F880" s="102">
        <v>8368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15533</v>
      </c>
      <c r="D881" s="102">
        <v>13064</v>
      </c>
      <c r="E881" s="102">
        <v>3574</v>
      </c>
      <c r="F881" s="102">
        <v>7926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15736</v>
      </c>
      <c r="D882" s="102">
        <v>13233</v>
      </c>
      <c r="E882" s="102">
        <v>3595</v>
      </c>
      <c r="F882" s="102">
        <v>8099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15895</v>
      </c>
      <c r="D883" s="102">
        <v>13221</v>
      </c>
      <c r="E883" s="102">
        <v>4123</v>
      </c>
      <c r="F883" s="102">
        <v>8038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16154</v>
      </c>
      <c r="D884" s="102">
        <v>13705</v>
      </c>
      <c r="E884" s="102">
        <v>4426</v>
      </c>
      <c r="F884" s="102">
        <v>8005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1.8100000000000002E-2</v>
      </c>
      <c r="D890" s="103">
        <v>6.6E-3</v>
      </c>
      <c r="E890" s="103">
        <v>1.15E-2</v>
      </c>
      <c r="F890" s="103">
        <v>3.3999999999999998E-3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1.7299999999999999E-2</v>
      </c>
      <c r="D891" s="103">
        <v>6.6E-3</v>
      </c>
      <c r="E891" s="103">
        <v>1.0699999999999999E-2</v>
      </c>
      <c r="F891" s="103">
        <v>3.3E-3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1.7100000000000001E-2</v>
      </c>
      <c r="D892" s="103">
        <v>6.4999999999999997E-3</v>
      </c>
      <c r="E892" s="103">
        <v>1.0999999999999999E-2</v>
      </c>
      <c r="F892" s="103">
        <v>3.2000000000000002E-3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1.7100000000000001E-2</v>
      </c>
      <c r="D893" s="103">
        <v>6.6E-3</v>
      </c>
      <c r="E893" s="103">
        <v>1.04E-2</v>
      </c>
      <c r="F893" s="103">
        <v>3.3E-3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1.7000000000000001E-2</v>
      </c>
      <c r="D894" s="103">
        <v>6.4999999999999997E-3</v>
      </c>
      <c r="E894" s="103">
        <v>1.03E-2</v>
      </c>
      <c r="F894" s="103">
        <v>3.5000000000000001E-3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1.9300000000000001E-2</v>
      </c>
      <c r="D895" s="103">
        <v>6.4999999999999997E-3</v>
      </c>
      <c r="E895" s="103">
        <v>1.2699999999999999E-2</v>
      </c>
      <c r="F895" s="103">
        <v>3.8E-3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1.78E-2</v>
      </c>
      <c r="D896" s="103">
        <v>6.4000000000000003E-3</v>
      </c>
      <c r="E896" s="103">
        <v>1.14E-2</v>
      </c>
      <c r="F896" s="103">
        <v>3.8999999999999998E-3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1.7299999999999999E-2</v>
      </c>
      <c r="D897" s="103">
        <v>6.6E-3</v>
      </c>
      <c r="E897" s="103">
        <v>1.0800000000000001E-2</v>
      </c>
      <c r="F897" s="103">
        <v>4.0000000000000001E-3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1.7100000000000001E-2</v>
      </c>
      <c r="D898" s="103">
        <v>6.3E-3</v>
      </c>
      <c r="E898" s="103">
        <v>1.0800000000000001E-2</v>
      </c>
      <c r="F898" s="103">
        <v>4.0000000000000001E-3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1.61E-2</v>
      </c>
      <c r="D899" s="103">
        <v>6.3E-3</v>
      </c>
      <c r="E899" s="103">
        <v>9.2999999999999992E-3</v>
      </c>
      <c r="F899" s="103">
        <v>4.0000000000000001E-3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1.6899999999999998E-2</v>
      </c>
      <c r="D900" s="103">
        <v>6.3E-3</v>
      </c>
      <c r="E900" s="103">
        <v>1.0500000000000001E-2</v>
      </c>
      <c r="F900" s="103">
        <v>4.0000000000000001E-3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1.67E-2</v>
      </c>
      <c r="D901" s="103">
        <v>6.4000000000000003E-3</v>
      </c>
      <c r="E901" s="103">
        <v>1.0800000000000001E-2</v>
      </c>
      <c r="F901" s="103">
        <v>4.0000000000000001E-3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1.6500000000000001E-2</v>
      </c>
      <c r="D902" s="103">
        <v>6.4000000000000003E-3</v>
      </c>
      <c r="E902" s="103">
        <v>1.01E-2</v>
      </c>
      <c r="F902" s="103">
        <v>4.1000000000000003E-3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1.03E-2</v>
      </c>
      <c r="D908" s="103">
        <v>4.8999999999999998E-3</v>
      </c>
      <c r="E908" s="103">
        <v>7.1000000000000004E-3</v>
      </c>
      <c r="F908" s="103">
        <v>2.5999999999999999E-3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1.0200000000000001E-2</v>
      </c>
      <c r="D909" s="103">
        <v>4.7999999999999996E-3</v>
      </c>
      <c r="E909" s="103">
        <v>5.7000000000000002E-3</v>
      </c>
      <c r="F909" s="103">
        <v>2.5999999999999999E-3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9.4000000000000004E-3</v>
      </c>
      <c r="D910" s="103">
        <v>4.7999999999999996E-3</v>
      </c>
      <c r="E910" s="103">
        <v>4.4000000000000003E-3</v>
      </c>
      <c r="F910" s="103">
        <v>2.5000000000000001E-3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1.04E-2</v>
      </c>
      <c r="D911" s="103">
        <v>4.7999999999999996E-3</v>
      </c>
      <c r="E911" s="103">
        <v>6.1000000000000004E-3</v>
      </c>
      <c r="F911" s="103">
        <v>2.2000000000000001E-3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9.4999999999999998E-3</v>
      </c>
      <c r="D912" s="103">
        <v>4.8999999999999998E-3</v>
      </c>
      <c r="E912" s="103">
        <v>4.5999999999999999E-3</v>
      </c>
      <c r="F912" s="103">
        <v>2.2000000000000001E-3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1.01E-2</v>
      </c>
      <c r="D913" s="103">
        <v>5.0000000000000001E-3</v>
      </c>
      <c r="E913" s="103">
        <v>5.0000000000000001E-3</v>
      </c>
      <c r="F913" s="103">
        <v>2.5999999999999999E-3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0.01</v>
      </c>
      <c r="D914" s="103">
        <v>5.1000000000000004E-3</v>
      </c>
      <c r="E914" s="103">
        <v>4.7000000000000002E-3</v>
      </c>
      <c r="F914" s="103">
        <v>2.8E-3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1.03E-2</v>
      </c>
      <c r="D915" s="103">
        <v>5.1000000000000004E-3</v>
      </c>
      <c r="E915" s="103">
        <v>5.1000000000000004E-3</v>
      </c>
      <c r="F915" s="103">
        <v>2.8999999999999998E-3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1.0500000000000001E-2</v>
      </c>
      <c r="D916" s="103">
        <v>5.4000000000000003E-3</v>
      </c>
      <c r="E916" s="103">
        <v>5.0000000000000001E-3</v>
      </c>
      <c r="F916" s="103">
        <v>3.0000000000000001E-3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1.06E-2</v>
      </c>
      <c r="D917" s="103">
        <v>5.4000000000000003E-3</v>
      </c>
      <c r="E917" s="103">
        <v>5.3E-3</v>
      </c>
      <c r="F917" s="103">
        <v>2.7000000000000001E-3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1.14E-2</v>
      </c>
      <c r="D918" s="103">
        <v>5.4999999999999997E-3</v>
      </c>
      <c r="E918" s="103">
        <v>5.7000000000000002E-3</v>
      </c>
      <c r="F918" s="103">
        <v>3.2000000000000002E-3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1.1599999999999999E-2</v>
      </c>
      <c r="D919" s="103">
        <v>5.4999999999999997E-3</v>
      </c>
      <c r="E919" s="103">
        <v>5.7999999999999996E-3</v>
      </c>
      <c r="F919" s="103">
        <v>3.3999999999999998E-3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1.38E-2</v>
      </c>
      <c r="D920" s="103">
        <v>7.1999999999999998E-3</v>
      </c>
      <c r="E920" s="103">
        <v>8.6999999999999994E-3</v>
      </c>
      <c r="F920" s="103">
        <v>3.3E-3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9.7000000000000003E-3</v>
      </c>
      <c r="D926" s="103">
        <v>4.4000000000000003E-3</v>
      </c>
      <c r="E926" s="103">
        <v>5.7000000000000002E-3</v>
      </c>
      <c r="F926" s="103">
        <v>2.5000000000000001E-3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9.7999999999999997E-3</v>
      </c>
      <c r="D927" s="103">
        <v>4.7000000000000002E-3</v>
      </c>
      <c r="E927" s="103">
        <v>7.0000000000000001E-3</v>
      </c>
      <c r="F927" s="103">
        <v>2.3999999999999998E-3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8.8999999999999999E-3</v>
      </c>
      <c r="D928" s="103">
        <v>4.4999999999999997E-3</v>
      </c>
      <c r="E928" s="103">
        <v>4.7999999999999996E-3</v>
      </c>
      <c r="F928" s="103">
        <v>2.3999999999999998E-3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9.2999999999999992E-3</v>
      </c>
      <c r="D929" s="103">
        <v>4.4999999999999997E-3</v>
      </c>
      <c r="E929" s="103">
        <v>5.1999999999999998E-3</v>
      </c>
      <c r="F929" s="103">
        <v>2.3999999999999998E-3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9.5999999999999992E-3</v>
      </c>
      <c r="D930" s="103">
        <v>4.1000000000000003E-3</v>
      </c>
      <c r="E930" s="103">
        <v>6.1999999999999998E-3</v>
      </c>
      <c r="F930" s="103">
        <v>2.2000000000000001E-3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8.5000000000000006E-3</v>
      </c>
      <c r="D931" s="103">
        <v>4.1999999999999997E-3</v>
      </c>
      <c r="E931" s="103">
        <v>4.7999999999999996E-3</v>
      </c>
      <c r="F931" s="103">
        <v>2.3E-3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9.1999999999999998E-3</v>
      </c>
      <c r="D932" s="103">
        <v>4.3E-3</v>
      </c>
      <c r="E932" s="103">
        <v>5.3E-3</v>
      </c>
      <c r="F932" s="103">
        <v>2.5000000000000001E-3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9.4000000000000004E-3</v>
      </c>
      <c r="D933" s="103">
        <v>4.4999999999999997E-3</v>
      </c>
      <c r="E933" s="103">
        <v>5.4000000000000003E-3</v>
      </c>
      <c r="F933" s="103">
        <v>2.8E-3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9.4000000000000004E-3</v>
      </c>
      <c r="D934" s="103">
        <v>4.4999999999999997E-3</v>
      </c>
      <c r="E934" s="103">
        <v>5.3E-3</v>
      </c>
      <c r="F934" s="103">
        <v>2.5999999999999999E-3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9.2999999999999992E-3</v>
      </c>
      <c r="D935" s="103">
        <v>4.4999999999999997E-3</v>
      </c>
      <c r="E935" s="103">
        <v>5.0000000000000001E-3</v>
      </c>
      <c r="F935" s="103">
        <v>2.8E-3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9.2999999999999992E-3</v>
      </c>
      <c r="D936" s="103">
        <v>4.4999999999999997E-3</v>
      </c>
      <c r="E936" s="103">
        <v>5.1000000000000004E-3</v>
      </c>
      <c r="F936" s="103">
        <v>2.8999999999999998E-3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9.1000000000000004E-3</v>
      </c>
      <c r="D937" s="103">
        <v>4.4999999999999997E-3</v>
      </c>
      <c r="E937" s="103">
        <v>4.7999999999999996E-3</v>
      </c>
      <c r="F937" s="103">
        <v>2.8999999999999998E-3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9.1000000000000004E-3</v>
      </c>
      <c r="D938" s="103">
        <v>4.4000000000000003E-3</v>
      </c>
      <c r="E938" s="103">
        <v>4.7999999999999996E-3</v>
      </c>
      <c r="F938" s="103">
        <v>3.0999999999999999E-3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4.4000000000000003E-3</v>
      </c>
      <c r="D944" s="103">
        <v>2.7000000000000001E-3</v>
      </c>
      <c r="E944" s="103">
        <v>1.6999999999999999E-3</v>
      </c>
      <c r="F944" s="103">
        <v>1.6999999999999999E-3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4.4999999999999997E-3</v>
      </c>
      <c r="D945" s="103">
        <v>2.8E-3</v>
      </c>
      <c r="E945" s="103">
        <v>1.6000000000000001E-3</v>
      </c>
      <c r="F945" s="103">
        <v>1.8E-3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5.0000000000000001E-3</v>
      </c>
      <c r="D946" s="103">
        <v>3.0000000000000001E-3</v>
      </c>
      <c r="E946" s="103">
        <v>4.0000000000000001E-3</v>
      </c>
      <c r="F946" s="103">
        <v>1.6999999999999999E-3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4.7000000000000002E-3</v>
      </c>
      <c r="D947" s="103">
        <v>2.8999999999999998E-3</v>
      </c>
      <c r="E947" s="103">
        <v>1.8E-3</v>
      </c>
      <c r="F947" s="103">
        <v>1.9E-3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4.4999999999999997E-3</v>
      </c>
      <c r="D948" s="103">
        <v>2.8E-3</v>
      </c>
      <c r="E948" s="103">
        <v>1.5E-3</v>
      </c>
      <c r="F948" s="103">
        <v>1.8E-3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5.1999999999999998E-3</v>
      </c>
      <c r="D949" s="103">
        <v>2.8E-3</v>
      </c>
      <c r="E949" s="103">
        <v>2.8E-3</v>
      </c>
      <c r="F949" s="103">
        <v>1.8E-3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4.1000000000000003E-3</v>
      </c>
      <c r="D950" s="103">
        <v>2.8E-3</v>
      </c>
      <c r="E950" s="103">
        <v>1.1000000000000001E-3</v>
      </c>
      <c r="F950" s="103">
        <v>1.8E-3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4.4999999999999997E-3</v>
      </c>
      <c r="D951" s="103">
        <v>3.0000000000000001E-3</v>
      </c>
      <c r="E951" s="103">
        <v>1.1999999999999999E-3</v>
      </c>
      <c r="F951" s="103">
        <v>2E-3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4.7999999999999996E-3</v>
      </c>
      <c r="D952" s="103">
        <v>3.3E-3</v>
      </c>
      <c r="E952" s="103">
        <v>1.2999999999999999E-3</v>
      </c>
      <c r="F952" s="103">
        <v>2.3E-3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4.5999999999999999E-3</v>
      </c>
      <c r="D953" s="103">
        <v>3.0999999999999999E-3</v>
      </c>
      <c r="E953" s="103">
        <v>1.1999999999999999E-3</v>
      </c>
      <c r="F953" s="103">
        <v>2.0999999999999999E-3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4.8999999999999998E-3</v>
      </c>
      <c r="D954" s="103">
        <v>3.3999999999999998E-3</v>
      </c>
      <c r="E954" s="103">
        <v>1.2999999999999999E-3</v>
      </c>
      <c r="F954" s="103">
        <v>2.3E-3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4.7000000000000002E-3</v>
      </c>
      <c r="D955" s="103">
        <v>3.3E-3</v>
      </c>
      <c r="E955" s="103">
        <v>1.1000000000000001E-3</v>
      </c>
      <c r="F955" s="103">
        <v>2.3999999999999998E-3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4.7000000000000002E-3</v>
      </c>
      <c r="D956" s="103">
        <v>3.3E-3</v>
      </c>
      <c r="E956" s="103">
        <v>1E-3</v>
      </c>
      <c r="F956" s="103">
        <v>2.3999999999999998E-3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0.3241</v>
      </c>
      <c r="D962" s="103">
        <v>0.17100000000000001</v>
      </c>
      <c r="E962" s="103">
        <v>0.1239</v>
      </c>
      <c r="F962" s="103">
        <v>0.1137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0.32090000000000002</v>
      </c>
      <c r="D963" s="103">
        <v>0.1633</v>
      </c>
      <c r="E963" s="103">
        <v>0.12709999999999999</v>
      </c>
      <c r="F963" s="103">
        <v>0.1111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0.30259999999999998</v>
      </c>
      <c r="D964" s="103">
        <v>0.15939999999999999</v>
      </c>
      <c r="E964" s="103">
        <v>0.111</v>
      </c>
      <c r="F964" s="103">
        <v>0.10630000000000001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0.309</v>
      </c>
      <c r="D965" s="103">
        <v>0.157</v>
      </c>
      <c r="E965" s="103">
        <v>0.1239</v>
      </c>
      <c r="F965" s="103">
        <v>0.1038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0.3024</v>
      </c>
      <c r="D966" s="103">
        <v>0.15640000000000001</v>
      </c>
      <c r="E966" s="103">
        <v>0.1172</v>
      </c>
      <c r="F966" s="103">
        <v>0.1028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0.3054</v>
      </c>
      <c r="D967" s="103">
        <v>0.15759999999999999</v>
      </c>
      <c r="E967" s="103">
        <v>0.1205</v>
      </c>
      <c r="F967" s="103">
        <v>0.10340000000000001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0.30549999999999999</v>
      </c>
      <c r="D968" s="103">
        <v>0.15759999999999999</v>
      </c>
      <c r="E968" s="103">
        <v>0.12180000000000001</v>
      </c>
      <c r="F968" s="103">
        <v>0.1027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0.31</v>
      </c>
      <c r="D969" s="103">
        <v>0.159</v>
      </c>
      <c r="E969" s="103">
        <v>0.12570000000000001</v>
      </c>
      <c r="F969" s="103">
        <v>0.10340000000000001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0.30380000000000001</v>
      </c>
      <c r="D970" s="103">
        <v>0.15840000000000001</v>
      </c>
      <c r="E970" s="103">
        <v>0.1182</v>
      </c>
      <c r="F970" s="103">
        <v>0.1011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0.29980000000000001</v>
      </c>
      <c r="D971" s="103">
        <v>0.1603</v>
      </c>
      <c r="E971" s="103">
        <v>0.1108</v>
      </c>
      <c r="F971" s="103">
        <v>0.1011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0.30170000000000002</v>
      </c>
      <c r="D972" s="103">
        <v>0.16039999999999999</v>
      </c>
      <c r="E972" s="103">
        <v>0.115</v>
      </c>
      <c r="F972" s="103">
        <v>9.8799999999999999E-2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0.30349999999999999</v>
      </c>
      <c r="D973" s="103">
        <v>0.16200000000000001</v>
      </c>
      <c r="E973" s="103">
        <v>0.1167</v>
      </c>
      <c r="F973" s="103">
        <v>9.74E-2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0.3029</v>
      </c>
      <c r="D974" s="103">
        <v>0.16420000000000001</v>
      </c>
      <c r="E974" s="103">
        <v>0.11219999999999999</v>
      </c>
      <c r="F974" s="103">
        <v>9.9900000000000003E-2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0.63339999999999996</v>
      </c>
      <c r="D980" s="103">
        <f t="shared" si="34"/>
        <v>0.8103999999999999</v>
      </c>
      <c r="E980" s="103">
        <f t="shared" si="34"/>
        <v>0.85009999999999997</v>
      </c>
      <c r="F980" s="103">
        <f t="shared" si="34"/>
        <v>0.87609999999999999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0.63729999999999998</v>
      </c>
      <c r="D981" s="103">
        <f t="shared" si="34"/>
        <v>0.81779999999999986</v>
      </c>
      <c r="E981" s="103">
        <f t="shared" si="34"/>
        <v>0.84789999999999988</v>
      </c>
      <c r="F981" s="103">
        <f t="shared" si="34"/>
        <v>0.87880000000000003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0.65700000000000003</v>
      </c>
      <c r="D982" s="103">
        <f t="shared" si="34"/>
        <v>0.82180000000000009</v>
      </c>
      <c r="E982" s="103">
        <f t="shared" si="34"/>
        <v>0.86480000000000001</v>
      </c>
      <c r="F982" s="103">
        <f t="shared" si="34"/>
        <v>0.88390000000000013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0.64949999999999997</v>
      </c>
      <c r="D983" s="103">
        <f t="shared" si="34"/>
        <v>0.82419999999999993</v>
      </c>
      <c r="E983" s="103">
        <f t="shared" si="34"/>
        <v>0.85260000000000002</v>
      </c>
      <c r="F983" s="103">
        <f t="shared" si="34"/>
        <v>0.88640000000000008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0.65700000000000003</v>
      </c>
      <c r="D984" s="103">
        <f t="shared" si="34"/>
        <v>0.82530000000000003</v>
      </c>
      <c r="E984" s="103">
        <f t="shared" si="34"/>
        <v>0.86020000000000008</v>
      </c>
      <c r="F984" s="103">
        <f t="shared" si="34"/>
        <v>0.88750000000000007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0.65150000000000008</v>
      </c>
      <c r="D985" s="103">
        <f t="shared" si="34"/>
        <v>0.82390000000000008</v>
      </c>
      <c r="E985" s="103">
        <f t="shared" si="34"/>
        <v>0.85419999999999985</v>
      </c>
      <c r="F985" s="103">
        <f t="shared" si="34"/>
        <v>0.88609999999999989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0.65339999999999998</v>
      </c>
      <c r="D986" s="103">
        <f t="shared" si="34"/>
        <v>0.82380000000000009</v>
      </c>
      <c r="E986" s="103">
        <f t="shared" si="34"/>
        <v>0.85570000000000002</v>
      </c>
      <c r="F986" s="103">
        <f t="shared" si="34"/>
        <v>0.88629999999999998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0.64850000000000008</v>
      </c>
      <c r="D987" s="103">
        <f t="shared" si="34"/>
        <v>0.82179999999999997</v>
      </c>
      <c r="E987" s="103">
        <f t="shared" si="34"/>
        <v>0.8518</v>
      </c>
      <c r="F987" s="103">
        <f t="shared" si="34"/>
        <v>0.88489999999999991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0.65440000000000009</v>
      </c>
      <c r="D988" s="103">
        <f t="shared" si="34"/>
        <v>0.82210000000000016</v>
      </c>
      <c r="E988" s="103">
        <f t="shared" si="34"/>
        <v>0.85940000000000005</v>
      </c>
      <c r="F988" s="103">
        <f t="shared" si="34"/>
        <v>0.88700000000000001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0.65959999999999996</v>
      </c>
      <c r="D989" s="103">
        <f t="shared" si="34"/>
        <v>0.82040000000000013</v>
      </c>
      <c r="E989" s="103">
        <f t="shared" si="34"/>
        <v>0.86840000000000006</v>
      </c>
      <c r="F989" s="103">
        <f t="shared" si="34"/>
        <v>0.88729999999999998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0.65579999999999994</v>
      </c>
      <c r="D990" s="103">
        <f t="shared" si="34"/>
        <v>0.81990000000000018</v>
      </c>
      <c r="E990" s="103">
        <f t="shared" si="34"/>
        <v>0.86240000000000006</v>
      </c>
      <c r="F990" s="103">
        <f t="shared" si="34"/>
        <v>0.88880000000000003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0.65439999999999998</v>
      </c>
      <c r="D991" s="103">
        <f t="shared" si="34"/>
        <v>0.81830000000000014</v>
      </c>
      <c r="E991" s="103">
        <f t="shared" si="34"/>
        <v>0.8607999999999999</v>
      </c>
      <c r="F991" s="103">
        <f t="shared" si="34"/>
        <v>0.88990000000000002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0.65300000000000002</v>
      </c>
      <c r="D992" s="103">
        <f t="shared" si="34"/>
        <v>0.81450000000000011</v>
      </c>
      <c r="E992" s="103">
        <f t="shared" si="34"/>
        <v>0.86319999999999997</v>
      </c>
      <c r="F992" s="103">
        <f t="shared" si="34"/>
        <v>0.8872000000000001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2022-12-22T19:57:16Z</dcterms:modified>
</cp:coreProperties>
</file>