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C100" i="1"/>
  <c r="B58" i="1"/>
  <c r="B778" i="1" s="1"/>
  <c r="C115" i="1"/>
  <c r="D57" i="1"/>
  <c r="C57" i="1"/>
  <c r="D56" i="1"/>
  <c r="C56" i="1" s="1"/>
  <c r="D55" i="1"/>
  <c r="C55" i="1" s="1"/>
  <c r="D54" i="1"/>
  <c r="C54" i="1" s="1"/>
  <c r="B18" i="1"/>
  <c r="I95" i="1"/>
  <c r="I99" i="1"/>
  <c r="I103" i="1"/>
  <c r="I100" i="1"/>
  <c r="I104" i="1"/>
  <c r="I108" i="1"/>
  <c r="C113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H19" i="1" s="1"/>
  <c r="B74" i="1"/>
  <c r="B73" i="1"/>
  <c r="B72" i="1"/>
  <c r="B71" i="1"/>
  <c r="B70" i="1"/>
  <c r="B69" i="1"/>
  <c r="B68" i="1"/>
  <c r="C116" i="1"/>
  <c r="B772" i="1"/>
  <c r="C102" i="1"/>
  <c r="C112" i="1"/>
  <c r="C118" i="1"/>
  <c r="C114" i="1"/>
  <c r="H32" i="1"/>
  <c r="D430" i="1"/>
  <c r="D441" i="1"/>
  <c r="D433" i="1"/>
  <c r="C775" i="1"/>
  <c r="H31" i="1"/>
  <c r="C777" i="1"/>
  <c r="H34" i="1"/>
  <c r="I392" i="1"/>
  <c r="G401" i="1"/>
  <c r="G391" i="1"/>
  <c r="G390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H29" i="1"/>
  <c r="C778" i="1"/>
  <c r="B777" i="1"/>
  <c r="D438" i="1"/>
  <c r="C776" i="1"/>
  <c r="D431" i="1"/>
  <c r="D434" i="1"/>
  <c r="I146" i="1"/>
  <c r="B774" i="1"/>
  <c r="B77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D405" i="1"/>
  <c r="I393" i="1" l="1"/>
  <c r="I396" i="1"/>
  <c r="I395" i="1"/>
  <c r="I400" i="1"/>
  <c r="I389" i="1"/>
  <c r="I398" i="1"/>
  <c r="I401" i="1"/>
  <c r="I399" i="1"/>
  <c r="I391" i="1"/>
  <c r="I394" i="1"/>
  <c r="I402" i="1"/>
  <c r="I390" i="1"/>
  <c r="G396" i="1"/>
  <c r="G389" i="1"/>
  <c r="G393" i="1"/>
  <c r="G394" i="1"/>
  <c r="G392" i="1"/>
  <c r="G395" i="1"/>
  <c r="G402" i="1"/>
  <c r="G397" i="1"/>
  <c r="G400" i="1"/>
  <c r="E403" i="1"/>
  <c r="C401" i="1"/>
  <c r="C388" i="1"/>
  <c r="C387" i="1"/>
  <c r="C384" i="1"/>
  <c r="C402" i="1"/>
  <c r="C386" i="1"/>
  <c r="C385" i="1"/>
  <c r="H259" i="1"/>
  <c r="I138" i="1"/>
  <c r="C137" i="1"/>
  <c r="C135" i="1"/>
  <c r="I136" i="1"/>
  <c r="I135" i="1" s="1"/>
  <c r="H16" i="1"/>
  <c r="H21" i="1"/>
  <c r="H18" i="1"/>
  <c r="H17" i="1"/>
  <c r="H22" i="1"/>
  <c r="H20" i="1"/>
  <c r="I147" i="1"/>
  <c r="B773" i="1"/>
  <c r="D439" i="1"/>
  <c r="I148" i="1"/>
  <c r="D429" i="1"/>
  <c r="I143" i="1"/>
  <c r="I144" i="1"/>
  <c r="D432" i="1"/>
  <c r="D436" i="1"/>
  <c r="C117" i="1"/>
  <c r="I403" i="1" l="1"/>
  <c r="G403" i="1"/>
  <c r="C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<sst xmlns="http://schemas.openxmlformats.org/spreadsheetml/2006/main" count="692" uniqueCount="532">
  <si>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</si>
  <si>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</si>
  <si>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</si>
  <si>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</si>
  <si>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</si>
  <si>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</si>
  <si>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</si>
  <si>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</si>
  <si>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</si>
  <si>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</si>
  <si>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</si>
  <si>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</si>
  <si>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</si>
  <si>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</si>
  <si>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</si>
  <si>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</si>
  <si>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</si>
  <si>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</si>
  <si>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</si>
  <si>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</si>
  <si>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</si>
  <si>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</si>
  <si>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</si>
  <si>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</si>
  <si>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</si>
  <si>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</si>
  <si>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</si>
  <si>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</si>
  <si>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</si>
  <si>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</si>
  <si>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</si>
  <si>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</si>
  <si>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</si>
  <si>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</si>
  <si>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</si>
  <si>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</si>
  <si>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</si>
  <si>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</si>
  <si>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</si>
  <si>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</si>
  <si>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</si>
  <si>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</si>
  <si>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</si>
  <si>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</si>
  <si>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</si>
  <si>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</si>
  <si>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</si>
  <si>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</si>
  <si>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</si>
  <si>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</si>
  <si>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</si>
  <si>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</si>
  <si>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</si>
  <si>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</si>
  <si>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</si>
  <si>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</si>
  <si>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</si>
  <si>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</si>
  <si>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</si>
  <si>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</si>
  <si>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</si>
  <si>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</si>
  <si>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</si>
  <si>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</si>
  <si>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</si>
  <si>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</si>
  <si>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</si>
  <si>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</si>
  <si>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</si>
  <si>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</si>
  <si>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</si>
  <si>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</si>
  <si>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</si>
  <si>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</si>
  <si>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</si>
  <si>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</si>
  <si>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</si>
  <si>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</si>
  <si>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</si>
  <si>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</si>
  <si>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</si>
  <si>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</si>
  <si>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</si>
  <si>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</si>
  <si>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</si>
  <si>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</si>
  <si>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</si>
  <si>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</si>
  <si>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</si>
  <si>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</si>
  <si>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</si>
  <si>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</si>
  <si>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</si>
  <si>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</si>
  <si>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</si>
  <si>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</si>
  <si>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</si>
  <si>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</si>
  <si>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</si>
  <si>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</si>
  <si>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</si>
  <si>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</si>
  <si>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</si>
  <si>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</si>
  <si>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</si>
  <si>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</si>
  <si>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</si>
  <si>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</si>
  <si>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</si>
  <si>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</si>
  <si>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</si>
  <si>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</si>
  <si>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</si>
  <si>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</si>
  <si>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</si>
  <si>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</si>
  <si>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</si>
  <si>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</si>
  <si>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</si>
  <si>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</si>
  <si>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</si>
  <si>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</si>
  <si>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</si>
  <si>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</si>
  <si>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</si>
  <si>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</si>
  <si>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</si>
  <si>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</si>
  <si>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</si>
  <si>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</si>
  <si>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</si>
  <si>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</si>
  <si>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</si>
  <si>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</si>
  <si>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</si>
  <si>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</si>
  <si>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</si>
  <si>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</si>
  <si>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</si>
  <si>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</si>
  <si>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</si>
  <si>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</si>
  <si>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</si>
  <si>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</si>
  <si>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</si>
  <si>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</si>
  <si>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</si>
  <si>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</si>
  <si>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</si>
  <si>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</si>
  <si>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</si>
  <si>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</si>
  <si>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</si>
  <si>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</si>
  <si>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</si>
  <si>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</si>
  <si>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</si>
  <si>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</si>
  <si>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</si>
  <si>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</si>
  <si>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</si>
  <si>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</si>
  <si>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</si>
  <si>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</si>
  <si>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</si>
  <si>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</si>
  <si>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</si>
  <si>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</si>
  <si>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</si>
  <si>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</si>
  <si>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</si>
  <si>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</si>
  <si>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</si>
  <si>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</si>
  <si>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</si>
  <si>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</si>
  <si>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</si>
  <si>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</si>
  <si>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</si>
  <si>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</si>
  <si>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</si>
  <si>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</si>
  <si>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</si>
  <si>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</si>
  <si>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</si>
  <si>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</si>
  <si>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</si>
  <si>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</si>
  <si>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</si>
  <si>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</si>
  <si>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</si>
  <si>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</si>
  <si>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</si>
  <si>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</si>
  <si>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</si>
  <si>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</si>
  <si>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</si>
  <si>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</si>
  <si>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</si>
  <si>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</si>
  <si>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</si>
  <si>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</si>
  <si>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</si>
  <si>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</si>
  <si>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</si>
  <si>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</si>
  <si>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</si>
  <si>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</si>
  <si>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</si>
  <si>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</si>
  <si>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</si>
  <si>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</si>
  <si>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</si>
  <si>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</si>
  <si>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</si>
  <si>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</si>
  <si>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</si>
  <si>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</si>
  <si>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</si>
  <si>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</si>
  <si>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</si>
  <si>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</si>
  <si>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</si>
  <si>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</si>
  <si>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</si>
  <si>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</si>
  <si>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</si>
  <si>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</si>
  <si>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</si>
  <si>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</si>
  <si>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</si>
  <si>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</si>
  <si>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</si>
  <si>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</si>
  <si>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</si>
  <si>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</si>
  <si>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</si>
  <si>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</si>
  <si>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</si>
  <si>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</si>
  <si>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</si>
  <si>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</si>
  <si>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</si>
  <si>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</si>
  <si>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</si>
  <si>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</si>
  <si>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</si>
  <si>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</si>
  <si>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</si>
  <si>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</si>
  <si>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</si>
  <si>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</si>
  <si>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</si>
  <si>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</si>
  <si>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</si>
  <si>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</si>
  <si>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</si>
  <si>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</si>
  <si>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</si>
  <si>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</si>
  <si>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</si>
  <si>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</si>
  <si>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</si>
  <si>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</si>
  <si>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</si>
  <si>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</si>
  <si>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</si>
  <si>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</si>
  <si>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</si>
  <si>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</si>
  <si>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</si>
  <si>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</si>
  <si>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</si>
  <si>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</si>
  <si>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</si>
  <si>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</si>
  <si>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</si>
  <si>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</si>
  <si>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</si>
  <si>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</si>
  <si>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</si>
  <si>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</si>
  <si>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</si>
  <si>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</si>
  <si>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</si>
  <si>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</si>
  <si>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</si>
  <si>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</si>
  <si>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</si>
  <si>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</si>
  <si>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</si>
  <si>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</si>
  <si>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</si>
  <si>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</si>
  <si>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</si>
  <si>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</si>
  <si>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</si>
  <si>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</si>
  <si>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</si>
  <si>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</si>
  <si>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</si>
  <si>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</si>
  <si>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</si>
  <si>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</si>
  <si>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</si>
  <si>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</si>
  <si>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</si>
  <si>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</si>
  <si>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</si>
  <si>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</si>
  <si>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</si>
  <si>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</si>
  <si>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</si>
  <si>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</si>
  <si>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</si>
  <si>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</si>
  <si>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</si>
  <si>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</si>
  <si>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</si>
  <si>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</si>
  <si>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</si>
  <si>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</si>
  <si>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</si>
  <si>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</si>
  <si>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</si>
  <si>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</si>
  <si>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</si>
  <si>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</si>
  <si>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</si>
  <si>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</si>
  <si>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</si>
  <si>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</si>
  <si>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</si>
  <si>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</si>
  <si>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</si>
  <si>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</si>
  <si>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</si>
  <si>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</si>
  <si>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</si>
  <si>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</si>
  <si>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</si>
  <si>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</si>
  <si>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</si>
  <si>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</si>
  <si>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</si>
  <si>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</si>
  <si>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</si>
  <si>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</si>
  <si>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</si>
  <si>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</si>
  <si>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</si>
  <si>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</si>
  <si>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</si>
  <si>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</si>
  <si>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</si>
  <si>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</si>
  <si>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</si>
  <si>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</si>
  <si>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</si>
  <si>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</si>
  <si>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</si>
  <si>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</si>
  <si>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</si>
  <si>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</si>
  <si>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</si>
  <si>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</si>
  <si>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</si>
  <si>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</si>
  <si>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</si>
  <si>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</si>
  <si>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</si>
  <si>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</si>
  <si>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</si>
  <si>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</si>
  <si>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</si>
  <si>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</si>
  <si>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</si>
  <si>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</si>
  <si>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</si>
  <si>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</si>
  <si>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</si>
  <si>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</si>
  <si>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</si>
  <si>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</si>
  <si>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</si>
  <si>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</si>
  <si>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</si>
  <si>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</si>
  <si>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</si>
  <si>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</si>
  <si>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</si>
  <si>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</si>
  <si>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</si>
  <si>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</si>
  <si>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</si>
  <si>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</si>
  <si>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</si>
  <si>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</si>
  <si>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</si>
  <si>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</si>
  <si>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</si>
  <si>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</si>
  <si>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</si>
  <si>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</si>
  <si>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</si>
  <si>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</si>
  <si>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</si>
  <si>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</si>
  <si>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</si>
  <si>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</si>
  <si>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</si>
  <si>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</si>
  <si>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</si>
  <si>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</si>
  <si>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</si>
  <si>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</si>
  <si>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</si>
  <si>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</si>
  <si>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</si>
  <si>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</si>
  <si>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</si>
  <si>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</si>
  <si>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</si>
  <si>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</si>
  <si>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</si>
  <si>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</si>
  <si>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</si>
  <si>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</si>
  <si>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</si>
  <si>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</si>
  <si>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</si>
  <si>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</si>
  <si>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</si>
  <si>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</si>
  <si>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</si>
  <si>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</si>
  <si>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</si>
  <si>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</si>
  <si>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</si>
  <si>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</si>
  <si>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</si>
  <si>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</si>
  <si>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</si>
  <si>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</si>
  <si>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</si>
  <si>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</si>
  <si>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</si>
  <si>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</si>
  <si>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</si>
  <si>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</si>
  <si>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</si>
  <si>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</si>
  <si>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</si>
  <si>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</si>
  <si>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</si>
  <si>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</si>
  <si>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</si>
  <si>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</si>
  <si>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</si>
  <si>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</si>
  <si>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</si>
  <si>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</si>
  <si>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</si>
  <si>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</si>
  <si>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</si>
  <si>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</si>
  <si>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</si>
  <si>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</si>
  <si>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</si>
  <si>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</si>
  <si>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</si>
  <si>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</si>
  <si>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</si>
  <si>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</si>
  <si>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</si>
  <si>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</si>
  <si>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</si>
  <si>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</si>
  <si>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</si>
  <si>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</si>
  <si>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</si>
  <si>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</si>
  <si>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</si>
  <si>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</si>
  <si>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</si>
  <si>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</si>
  <si>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</si>
  <si>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</si>
  <si>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</si>
  <si>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</si>
  <si>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</si>
  <si>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</si>
  <si>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</si>
  <si>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</si>
  <si>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</si>
  <si>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</si>
  <si>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</si>
  <si>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</si>
  <si>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</si>
  <si>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01:06 PM</t>
  </si>
  <si>
    <t>Entidad: Michoacán de Ocampo (Mich)</t>
  </si>
  <si>
    <t>Gobernador:</t>
  </si>
  <si>
    <t>Mtro. Alfredo Ramírez Bedolla</t>
  </si>
  <si>
    <t>01/10/2021 al 30/09/2027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</si>
  <si>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</si>
  <si>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</si>
  <si>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</si>
  <si>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</si>
  <si>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</si>
  <si>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</si>
  <si>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</si>
  <si>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</si>
  <si>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</si>
  <si>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</si>
  <si>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</si>
  <si>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</si>
  <si>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</si>
  <si>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</si>
  <si>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</si>
  <si>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</si>
  <si>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700 a 749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</si>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</sst>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-5.3725763291206763E-2</c:v>
                </c:pt>
                <c:pt idx="1">
                  <c:v>-7.6638255137575342E-2</c:v>
                </c:pt>
                <c:pt idx="2">
                  <c:v>-2.5690501801674284E-2</c:v>
                </c:pt>
                <c:pt idx="3">
                  <c:v>-5.8910905852175767E-2</c:v>
                </c:pt>
                <c:pt idx="4">
                  <c:v>-8.888056783296322E-2</c:v>
                </c:pt>
                <c:pt idx="5">
                  <c:v>-7.1096935914662082E-2</c:v>
                </c:pt>
                <c:pt idx="6">
                  <c:v>-7.0125640477461532E-2</c:v>
                </c:pt>
                <c:pt idx="7">
                  <c:v>-7.0301418700366797E-2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5.3289782896043879E-2</c:v>
                </c:pt>
                <c:pt idx="1">
                  <c:v>8.6310257593850234E-2</c:v>
                </c:pt>
                <c:pt idx="2">
                  <c:v>2.7241634363655533E-2</c:v>
                </c:pt>
                <c:pt idx="3">
                  <c:v>5.7644756621714761E-2</c:v>
                </c:pt>
                <c:pt idx="4">
                  <c:v>7.8842728262828135E-2</c:v>
                </c:pt>
                <c:pt idx="5">
                  <c:v>6.5565487153489047E-2</c:v>
                </c:pt>
                <c:pt idx="6">
                  <c:v>5.887856433923979E-2</c:v>
                </c:pt>
                <c:pt idx="7">
                  <c:v>5.6856799761092827E-2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1527424"/>
        <c:axId val="521458752"/>
      </c:barChart>
      <c:catAx>
        <c:axId val="31152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14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4587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27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0.18570564679107307</c:v>
                </c:pt>
                <c:pt idx="1">
                  <c:v>0.41112568944825484</c:v>
                </c:pt>
                <c:pt idx="2">
                  <c:v>0.23092319219982962</c:v>
                </c:pt>
                <c:pt idx="3">
                  <c:v>8.7755025899003219E-2</c:v>
                </c:pt>
                <c:pt idx="4">
                  <c:v>5.7820379686227205E-2</c:v>
                </c:pt>
                <c:pt idx="5">
                  <c:v>1.1084027186180566E-2</c:v>
                </c:pt>
                <c:pt idx="6">
                  <c:v>1.5586038789431466E-2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519744"/>
        <c:axId val="521460480"/>
      </c:barChart>
      <c:catAx>
        <c:axId val="31151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1460480"/>
        <c:crosses val="autoZero"/>
        <c:auto val="1"/>
        <c:lblAlgn val="ctr"/>
        <c:lblOffset val="100"/>
        <c:noMultiLvlLbl val="0"/>
      </c:catAx>
      <c:valAx>
        <c:axId val="5214604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1974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0.14502688495602334</c:v>
                </c:pt>
                <c:pt idx="1">
                  <c:v>0.545280743718637</c:v>
                </c:pt>
                <c:pt idx="2">
                  <c:v>0.12502368983711459</c:v>
                </c:pt>
                <c:pt idx="3">
                  <c:v>0.1846686814882251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0.21780005847994502</c:v>
                </c:pt>
                <c:pt idx="1">
                  <c:v>4.9600098943587301E-2</c:v>
                </c:pt>
                <c:pt idx="2">
                  <c:v>8.6700048765749355E-2</c:v>
                </c:pt>
                <c:pt idx="3">
                  <c:v>4.7799929444262791E-2</c:v>
                </c:pt>
                <c:pt idx="4">
                  <c:v>2.2400107513504311E-2</c:v>
                </c:pt>
                <c:pt idx="5">
                  <c:v>0.10459997599449382</c:v>
                </c:pt>
                <c:pt idx="6">
                  <c:v>8.3799910941032868E-2</c:v>
                </c:pt>
                <c:pt idx="7">
                  <c:v>4.8199940059273631E-2</c:v>
                </c:pt>
                <c:pt idx="8">
                  <c:v>6.1000036276069161E-2</c:v>
                </c:pt>
                <c:pt idx="9">
                  <c:v>3.0199949310888589E-2</c:v>
                </c:pt>
                <c:pt idx="10">
                  <c:v>1.0599916102460173E-2</c:v>
                </c:pt>
                <c:pt idx="11">
                  <c:v>0.23730002816873288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43936"/>
        <c:axId val="561202880"/>
      </c:barChart>
      <c:catAx>
        <c:axId val="57034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12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202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34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3442731</c:v>
                </c:pt>
                <c:pt idx="1">
                  <c:v>3641736</c:v>
                </c:pt>
                <c:pt idx="2">
                  <c:v>3615066</c:v>
                </c:pt>
                <c:pt idx="3">
                  <c:v>3614411</c:v>
                </c:pt>
                <c:pt idx="4">
                  <c:v>3599621</c:v>
                </c:pt>
                <c:pt idx="5">
                  <c:v>3553307</c:v>
                </c:pt>
                <c:pt idx="6">
                  <c:v>3401543</c:v>
                </c:pt>
                <c:pt idx="7">
                  <c:v>3415137</c:v>
                </c:pt>
                <c:pt idx="8">
                  <c:v>3407079</c:v>
                </c:pt>
                <c:pt idx="9">
                  <c:v>3348437</c:v>
                </c:pt>
                <c:pt idx="10">
                  <c:v>3357815</c:v>
                </c:pt>
                <c:pt idx="11">
                  <c:v>3350119</c:v>
                </c:pt>
                <c:pt idx="12">
                  <c:v>3361922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917094</c:v>
                </c:pt>
                <c:pt idx="1">
                  <c:v>912144</c:v>
                </c:pt>
                <c:pt idx="2">
                  <c:v>907693</c:v>
                </c:pt>
                <c:pt idx="3">
                  <c:v>903444</c:v>
                </c:pt>
                <c:pt idx="4">
                  <c:v>895663</c:v>
                </c:pt>
                <c:pt idx="5">
                  <c:v>896797</c:v>
                </c:pt>
                <c:pt idx="6">
                  <c:v>898262</c:v>
                </c:pt>
                <c:pt idx="7">
                  <c:v>904053</c:v>
                </c:pt>
                <c:pt idx="8">
                  <c:v>903300</c:v>
                </c:pt>
                <c:pt idx="9">
                  <c:v>909550</c:v>
                </c:pt>
                <c:pt idx="10">
                  <c:v>908730</c:v>
                </c:pt>
                <c:pt idx="11">
                  <c:v>906429</c:v>
                </c:pt>
                <c:pt idx="12">
                  <c:v>908686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2557401</c:v>
                </c:pt>
                <c:pt idx="1">
                  <c:v>2789629</c:v>
                </c:pt>
                <c:pt idx="2">
                  <c:v>2779430</c:v>
                </c:pt>
                <c:pt idx="3">
                  <c:v>2781696</c:v>
                </c:pt>
                <c:pt idx="4">
                  <c:v>2774700</c:v>
                </c:pt>
                <c:pt idx="5">
                  <c:v>2736048</c:v>
                </c:pt>
                <c:pt idx="6">
                  <c:v>2594563</c:v>
                </c:pt>
                <c:pt idx="7">
                  <c:v>2601625</c:v>
                </c:pt>
                <c:pt idx="8">
                  <c:v>2588106</c:v>
                </c:pt>
                <c:pt idx="9">
                  <c:v>2517583</c:v>
                </c:pt>
                <c:pt idx="10">
                  <c:v>2528332</c:v>
                </c:pt>
                <c:pt idx="11">
                  <c:v>2520039</c:v>
                </c:pt>
                <c:pt idx="12">
                  <c:v>2525957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768898</c:v>
                </c:pt>
                <c:pt idx="1">
                  <c:v>768289</c:v>
                </c:pt>
                <c:pt idx="2">
                  <c:v>728595</c:v>
                </c:pt>
                <c:pt idx="3">
                  <c:v>729527</c:v>
                </c:pt>
                <c:pt idx="4">
                  <c:v>730769</c:v>
                </c:pt>
                <c:pt idx="5">
                  <c:v>738304</c:v>
                </c:pt>
                <c:pt idx="6">
                  <c:v>743082</c:v>
                </c:pt>
                <c:pt idx="7">
                  <c:v>752779</c:v>
                </c:pt>
                <c:pt idx="8">
                  <c:v>750373</c:v>
                </c:pt>
                <c:pt idx="9">
                  <c:v>755069</c:v>
                </c:pt>
                <c:pt idx="10">
                  <c:v>758408</c:v>
                </c:pt>
                <c:pt idx="11">
                  <c:v>760417</c:v>
                </c:pt>
                <c:pt idx="12">
                  <c:v>772800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63520"/>
        <c:axId val="561205184"/>
      </c:lineChart>
      <c:catAx>
        <c:axId val="510763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205184"/>
        <c:crosses val="autoZero"/>
        <c:auto val="1"/>
        <c:lblAlgn val="ctr"/>
        <c:lblOffset val="100"/>
        <c:noMultiLvlLbl val="0"/>
      </c:catAx>
      <c:valAx>
        <c:axId val="56120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63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6217298</c:v>
                </c:pt>
                <c:pt idx="1">
                  <c:v>6533935</c:v>
                </c:pt>
                <c:pt idx="2">
                  <c:v>6468457</c:v>
                </c:pt>
                <c:pt idx="3">
                  <c:v>6506798</c:v>
                </c:pt>
                <c:pt idx="4">
                  <c:v>6517545</c:v>
                </c:pt>
                <c:pt idx="5">
                  <c:v>6504604</c:v>
                </c:pt>
                <c:pt idx="6">
                  <c:v>6615930</c:v>
                </c:pt>
                <c:pt idx="7">
                  <c:v>6696178</c:v>
                </c:pt>
                <c:pt idx="8">
                  <c:v>6683209</c:v>
                </c:pt>
                <c:pt idx="9">
                  <c:v>6617181</c:v>
                </c:pt>
                <c:pt idx="10">
                  <c:v>6575442</c:v>
                </c:pt>
                <c:pt idx="11">
                  <c:v>6554245</c:v>
                </c:pt>
                <c:pt idx="12">
                  <c:v>6557297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2029804</c:v>
                </c:pt>
                <c:pt idx="1">
                  <c:v>2013172</c:v>
                </c:pt>
                <c:pt idx="2">
                  <c:v>2034376</c:v>
                </c:pt>
                <c:pt idx="3">
                  <c:v>2064527</c:v>
                </c:pt>
                <c:pt idx="4">
                  <c:v>2077529</c:v>
                </c:pt>
                <c:pt idx="5">
                  <c:v>2099036</c:v>
                </c:pt>
                <c:pt idx="6">
                  <c:v>2148914</c:v>
                </c:pt>
                <c:pt idx="7">
                  <c:v>2187806</c:v>
                </c:pt>
                <c:pt idx="8">
                  <c:v>2198159</c:v>
                </c:pt>
                <c:pt idx="9">
                  <c:v>2237105</c:v>
                </c:pt>
                <c:pt idx="10">
                  <c:v>2193977</c:v>
                </c:pt>
                <c:pt idx="11">
                  <c:v>2188961</c:v>
                </c:pt>
                <c:pt idx="12">
                  <c:v>2160011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3008401</c:v>
                </c:pt>
                <c:pt idx="1">
                  <c:v>3350210</c:v>
                </c:pt>
                <c:pt idx="2">
                  <c:v>3332408</c:v>
                </c:pt>
                <c:pt idx="3">
                  <c:v>3335225</c:v>
                </c:pt>
                <c:pt idx="4">
                  <c:v>3328251</c:v>
                </c:pt>
                <c:pt idx="5">
                  <c:v>3294372</c:v>
                </c:pt>
                <c:pt idx="6">
                  <c:v>3342626</c:v>
                </c:pt>
                <c:pt idx="7">
                  <c:v>3363669</c:v>
                </c:pt>
                <c:pt idx="8">
                  <c:v>3338790</c:v>
                </c:pt>
                <c:pt idx="9">
                  <c:v>3223721</c:v>
                </c:pt>
                <c:pt idx="10">
                  <c:v>3242217</c:v>
                </c:pt>
                <c:pt idx="11">
                  <c:v>3231553</c:v>
                </c:pt>
                <c:pt idx="12">
                  <c:v>3245162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1004887</c:v>
                </c:pt>
                <c:pt idx="1">
                  <c:v>1006212</c:v>
                </c:pt>
                <c:pt idx="2">
                  <c:v>933694</c:v>
                </c:pt>
                <c:pt idx="3">
                  <c:v>937502</c:v>
                </c:pt>
                <c:pt idx="4">
                  <c:v>942860</c:v>
                </c:pt>
                <c:pt idx="5">
                  <c:v>959408</c:v>
                </c:pt>
                <c:pt idx="6">
                  <c:v>970359</c:v>
                </c:pt>
                <c:pt idx="7">
                  <c:v>988649</c:v>
                </c:pt>
                <c:pt idx="8">
                  <c:v>986116</c:v>
                </c:pt>
                <c:pt idx="9">
                  <c:v>992226</c:v>
                </c:pt>
                <c:pt idx="10">
                  <c:v>985920</c:v>
                </c:pt>
                <c:pt idx="11">
                  <c:v>989738</c:v>
                </c:pt>
                <c:pt idx="12">
                  <c:v>1008704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785792"/>
        <c:axId val="561207488"/>
      </c:lineChart>
      <c:catAx>
        <c:axId val="570785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207488"/>
        <c:crosses val="autoZero"/>
        <c:auto val="1"/>
        <c:lblAlgn val="ctr"/>
        <c:lblOffset val="100"/>
        <c:noMultiLvlLbl val="0"/>
      </c:catAx>
      <c:valAx>
        <c:axId val="56120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785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86184752851</c:v>
                </c:pt>
                <c:pt idx="1">
                  <c:v>87599795339</c:v>
                </c:pt>
                <c:pt idx="2">
                  <c:v>86543921969</c:v>
                </c:pt>
                <c:pt idx="3">
                  <c:v>87286336875</c:v>
                </c:pt>
                <c:pt idx="4">
                  <c:v>87459343521</c:v>
                </c:pt>
                <c:pt idx="5">
                  <c:v>87979921500</c:v>
                </c:pt>
                <c:pt idx="6">
                  <c:v>88448805111</c:v>
                </c:pt>
                <c:pt idx="7">
                  <c:v>89835307726</c:v>
                </c:pt>
                <c:pt idx="8">
                  <c:v>90060729459</c:v>
                </c:pt>
                <c:pt idx="9">
                  <c:v>89235205290</c:v>
                </c:pt>
                <c:pt idx="10">
                  <c:v>87966840013</c:v>
                </c:pt>
                <c:pt idx="11">
                  <c:v>88126503973</c:v>
                </c:pt>
                <c:pt idx="12">
                  <c:v>89370136042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37583837312</c:v>
                </c:pt>
                <c:pt idx="1">
                  <c:v>36986112818</c:v>
                </c:pt>
                <c:pt idx="2">
                  <c:v>37236129455</c:v>
                </c:pt>
                <c:pt idx="3">
                  <c:v>37022562996</c:v>
                </c:pt>
                <c:pt idx="4">
                  <c:v>37257691736</c:v>
                </c:pt>
                <c:pt idx="5">
                  <c:v>37859567228</c:v>
                </c:pt>
                <c:pt idx="6">
                  <c:v>38359862670</c:v>
                </c:pt>
                <c:pt idx="7">
                  <c:v>39429221486</c:v>
                </c:pt>
                <c:pt idx="8">
                  <c:v>39822575327</c:v>
                </c:pt>
                <c:pt idx="9">
                  <c:v>39178920812</c:v>
                </c:pt>
                <c:pt idx="10">
                  <c:v>37759548303</c:v>
                </c:pt>
                <c:pt idx="11">
                  <c:v>37427157182</c:v>
                </c:pt>
                <c:pt idx="12">
                  <c:v>38032408711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4959692109</c:v>
                </c:pt>
                <c:pt idx="1">
                  <c:v>4932527092</c:v>
                </c:pt>
                <c:pt idx="2">
                  <c:v>4604411586</c:v>
                </c:pt>
                <c:pt idx="3">
                  <c:v>4898175953</c:v>
                </c:pt>
                <c:pt idx="4">
                  <c:v>4813051618</c:v>
                </c:pt>
                <c:pt idx="5">
                  <c:v>4724876081</c:v>
                </c:pt>
                <c:pt idx="6">
                  <c:v>4732597007</c:v>
                </c:pt>
                <c:pt idx="7">
                  <c:v>4756840328</c:v>
                </c:pt>
                <c:pt idx="8">
                  <c:v>4539188587</c:v>
                </c:pt>
                <c:pt idx="9">
                  <c:v>4469372811</c:v>
                </c:pt>
                <c:pt idx="10">
                  <c:v>4545649019</c:v>
                </c:pt>
                <c:pt idx="11">
                  <c:v>5126711002</c:v>
                </c:pt>
                <c:pt idx="12">
                  <c:v>5627741646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6563494263</c:v>
                </c:pt>
                <c:pt idx="1">
                  <c:v>7105400228</c:v>
                </c:pt>
                <c:pt idx="2">
                  <c:v>6559421592</c:v>
                </c:pt>
                <c:pt idx="3">
                  <c:v>6331865795</c:v>
                </c:pt>
                <c:pt idx="4">
                  <c:v>6324177529</c:v>
                </c:pt>
                <c:pt idx="5">
                  <c:v>6450879151</c:v>
                </c:pt>
                <c:pt idx="6">
                  <c:v>6310545934</c:v>
                </c:pt>
                <c:pt idx="7">
                  <c:v>6605619462</c:v>
                </c:pt>
                <c:pt idx="8">
                  <c:v>6609987713</c:v>
                </c:pt>
                <c:pt idx="9">
                  <c:v>6550048757</c:v>
                </c:pt>
                <c:pt idx="10">
                  <c:v>6581196480</c:v>
                </c:pt>
                <c:pt idx="11">
                  <c:v>6600051903</c:v>
                </c:pt>
                <c:pt idx="12">
                  <c:v>6733127547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45984"/>
        <c:axId val="561488448"/>
      </c:lineChart>
      <c:catAx>
        <c:axId val="570345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488448"/>
        <c:crosses val="autoZero"/>
        <c:auto val="1"/>
        <c:lblAlgn val="ctr"/>
        <c:lblOffset val="100"/>
        <c:noMultiLvlLbl val="0"/>
      </c:catAx>
      <c:valAx>
        <c:axId val="56148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45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13862</c:v>
                </c:pt>
                <c:pt idx="1">
                  <c:v>13407</c:v>
                </c:pt>
                <c:pt idx="2">
                  <c:v>13379</c:v>
                </c:pt>
                <c:pt idx="3">
                  <c:v>13415</c:v>
                </c:pt>
                <c:pt idx="4">
                  <c:v>13419</c:v>
                </c:pt>
                <c:pt idx="5">
                  <c:v>13526</c:v>
                </c:pt>
                <c:pt idx="6">
                  <c:v>13369</c:v>
                </c:pt>
                <c:pt idx="7">
                  <c:v>13416</c:v>
                </c:pt>
                <c:pt idx="8">
                  <c:v>13476</c:v>
                </c:pt>
                <c:pt idx="9">
                  <c:v>13485</c:v>
                </c:pt>
                <c:pt idx="10">
                  <c:v>13378</c:v>
                </c:pt>
                <c:pt idx="11">
                  <c:v>13446</c:v>
                </c:pt>
                <c:pt idx="12">
                  <c:v>13629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18516</c:v>
                </c:pt>
                <c:pt idx="1">
                  <c:v>18372</c:v>
                </c:pt>
                <c:pt idx="2">
                  <c:v>18303</c:v>
                </c:pt>
                <c:pt idx="3">
                  <c:v>17933</c:v>
                </c:pt>
                <c:pt idx="4">
                  <c:v>17934</c:v>
                </c:pt>
                <c:pt idx="5">
                  <c:v>18037</c:v>
                </c:pt>
                <c:pt idx="6">
                  <c:v>17851</c:v>
                </c:pt>
                <c:pt idx="7">
                  <c:v>18022</c:v>
                </c:pt>
                <c:pt idx="8">
                  <c:v>18116</c:v>
                </c:pt>
                <c:pt idx="9">
                  <c:v>17513</c:v>
                </c:pt>
                <c:pt idx="10">
                  <c:v>17211</c:v>
                </c:pt>
                <c:pt idx="11">
                  <c:v>17098</c:v>
                </c:pt>
                <c:pt idx="12">
                  <c:v>17608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1649</c:v>
                </c:pt>
                <c:pt idx="1">
                  <c:v>1472</c:v>
                </c:pt>
                <c:pt idx="2">
                  <c:v>1382</c:v>
                </c:pt>
                <c:pt idx="3">
                  <c:v>1469</c:v>
                </c:pt>
                <c:pt idx="4">
                  <c:v>1446</c:v>
                </c:pt>
                <c:pt idx="5">
                  <c:v>1434</c:v>
                </c:pt>
                <c:pt idx="6">
                  <c:v>1416</c:v>
                </c:pt>
                <c:pt idx="7">
                  <c:v>1414</c:v>
                </c:pt>
                <c:pt idx="8">
                  <c:v>1360</c:v>
                </c:pt>
                <c:pt idx="9">
                  <c:v>1386</c:v>
                </c:pt>
                <c:pt idx="10">
                  <c:v>1402</c:v>
                </c:pt>
                <c:pt idx="11">
                  <c:v>1586</c:v>
                </c:pt>
                <c:pt idx="12">
                  <c:v>1734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6532</c:v>
                </c:pt>
                <c:pt idx="1">
                  <c:v>7062</c:v>
                </c:pt>
                <c:pt idx="2">
                  <c:v>7025</c:v>
                </c:pt>
                <c:pt idx="3">
                  <c:v>6754</c:v>
                </c:pt>
                <c:pt idx="4">
                  <c:v>6707</c:v>
                </c:pt>
                <c:pt idx="5">
                  <c:v>6724</c:v>
                </c:pt>
                <c:pt idx="6">
                  <c:v>6503</c:v>
                </c:pt>
                <c:pt idx="7">
                  <c:v>6681</c:v>
                </c:pt>
                <c:pt idx="8">
                  <c:v>6703</c:v>
                </c:pt>
                <c:pt idx="9">
                  <c:v>6601</c:v>
                </c:pt>
                <c:pt idx="10">
                  <c:v>6675</c:v>
                </c:pt>
                <c:pt idx="11">
                  <c:v>6668</c:v>
                </c:pt>
                <c:pt idx="12">
                  <c:v>6675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32992"/>
        <c:axId val="561490752"/>
      </c:lineChart>
      <c:catAx>
        <c:axId val="570132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490752"/>
        <c:crosses val="autoZero"/>
        <c:auto val="1"/>
        <c:lblAlgn val="ctr"/>
        <c:lblOffset val="100"/>
        <c:noMultiLvlLbl val="0"/>
      </c:catAx>
      <c:valAx>
        <c:axId val="56149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32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7.7000000000000002E-3</c:v>
                </c:pt>
                <c:pt idx="1">
                  <c:v>7.4999999999999997E-3</c:v>
                </c:pt>
                <c:pt idx="2">
                  <c:v>7.7999999999999996E-3</c:v>
                </c:pt>
                <c:pt idx="3">
                  <c:v>7.1000000000000004E-3</c:v>
                </c:pt>
                <c:pt idx="4">
                  <c:v>7.1000000000000004E-3</c:v>
                </c:pt>
                <c:pt idx="5">
                  <c:v>8.8000000000000005E-3</c:v>
                </c:pt>
                <c:pt idx="6">
                  <c:v>8.3999999999999995E-3</c:v>
                </c:pt>
                <c:pt idx="7">
                  <c:v>7.9000000000000008E-3</c:v>
                </c:pt>
                <c:pt idx="8">
                  <c:v>7.6E-3</c:v>
                </c:pt>
                <c:pt idx="9">
                  <c:v>7.7000000000000002E-3</c:v>
                </c:pt>
                <c:pt idx="10">
                  <c:v>8.2000000000000007E-3</c:v>
                </c:pt>
                <c:pt idx="11">
                  <c:v>7.3000000000000001E-3</c:v>
                </c:pt>
                <c:pt idx="12">
                  <c:v>7.6E-3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4.8999999999999998E-3</c:v>
                </c:pt>
                <c:pt idx="1">
                  <c:v>4.7000000000000002E-3</c:v>
                </c:pt>
                <c:pt idx="2">
                  <c:v>4.7999999999999996E-3</c:v>
                </c:pt>
                <c:pt idx="3">
                  <c:v>4.7000000000000002E-3</c:v>
                </c:pt>
                <c:pt idx="4">
                  <c:v>4.7000000000000002E-3</c:v>
                </c:pt>
                <c:pt idx="5">
                  <c:v>4.7000000000000002E-3</c:v>
                </c:pt>
                <c:pt idx="6">
                  <c:v>4.7000000000000002E-3</c:v>
                </c:pt>
                <c:pt idx="7">
                  <c:v>4.7999999999999996E-3</c:v>
                </c:pt>
                <c:pt idx="8">
                  <c:v>4.7999999999999996E-3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2.7000000000000001E-3</c:v>
                </c:pt>
                <c:pt idx="2">
                  <c:v>3.2000000000000002E-3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3.8999999999999998E-3</c:v>
                </c:pt>
                <c:pt idx="6">
                  <c:v>3.5999999999999999E-3</c:v>
                </c:pt>
                <c:pt idx="7">
                  <c:v>2.8999999999999998E-3</c:v>
                </c:pt>
                <c:pt idx="8">
                  <c:v>2.5000000000000001E-3</c:v>
                </c:pt>
                <c:pt idx="9">
                  <c:v>2.3E-3</c:v>
                </c:pt>
                <c:pt idx="10">
                  <c:v>3.0999999999999999E-3</c:v>
                </c:pt>
                <c:pt idx="11">
                  <c:v>2.3E-3</c:v>
                </c:pt>
                <c:pt idx="12">
                  <c:v>2.3999999999999998E-3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1.6000000000000001E-3</c:v>
                </c:pt>
                <c:pt idx="5">
                  <c:v>1.6999999999999999E-3</c:v>
                </c:pt>
                <c:pt idx="6">
                  <c:v>1.6999999999999999E-3</c:v>
                </c:pt>
                <c:pt idx="7">
                  <c:v>1.8E-3</c:v>
                </c:pt>
                <c:pt idx="8">
                  <c:v>1.8E-3</c:v>
                </c:pt>
                <c:pt idx="9">
                  <c:v>1.9E-3</c:v>
                </c:pt>
                <c:pt idx="10">
                  <c:v>1.9E-3</c:v>
                </c:pt>
                <c:pt idx="11">
                  <c:v>1.9E-3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32480"/>
        <c:axId val="561493056"/>
      </c:lineChart>
      <c:catAx>
        <c:axId val="570132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493056"/>
        <c:crosses val="autoZero"/>
        <c:auto val="1"/>
        <c:lblAlgn val="ctr"/>
        <c:lblOffset val="100"/>
        <c:noMultiLvlLbl val="0"/>
      </c:catAx>
      <c:valAx>
        <c:axId val="56149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32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5.4000000000000003E-3</c:v>
                </c:pt>
                <c:pt idx="1">
                  <c:v>5.1999999999999998E-3</c:v>
                </c:pt>
                <c:pt idx="2">
                  <c:v>5.0000000000000001E-3</c:v>
                </c:pt>
                <c:pt idx="3">
                  <c:v>5.3E-3</c:v>
                </c:pt>
                <c:pt idx="4">
                  <c:v>4.7999999999999996E-3</c:v>
                </c:pt>
                <c:pt idx="5">
                  <c:v>4.8999999999999998E-3</c:v>
                </c:pt>
                <c:pt idx="6">
                  <c:v>5.1000000000000004E-3</c:v>
                </c:pt>
                <c:pt idx="7">
                  <c:v>5.0000000000000001E-3</c:v>
                </c:pt>
                <c:pt idx="8">
                  <c:v>5.1999999999999998E-3</c:v>
                </c:pt>
                <c:pt idx="9">
                  <c:v>5.1000000000000004E-3</c:v>
                </c:pt>
                <c:pt idx="10">
                  <c:v>5.4000000000000003E-3</c:v>
                </c:pt>
                <c:pt idx="11">
                  <c:v>5.4000000000000003E-3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3.8999999999999998E-3</c:v>
                </c:pt>
                <c:pt idx="1">
                  <c:v>3.7000000000000002E-3</c:v>
                </c:pt>
                <c:pt idx="2">
                  <c:v>3.7000000000000002E-3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3.7000000000000002E-3</c:v>
                </c:pt>
                <c:pt idx="6">
                  <c:v>3.8999999999999998E-3</c:v>
                </c:pt>
                <c:pt idx="7">
                  <c:v>3.8E-3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1.6000000000000001E-3</c:v>
                </c:pt>
                <c:pt idx="2">
                  <c:v>1E-3</c:v>
                </c:pt>
                <c:pt idx="3">
                  <c:v>1.8E-3</c:v>
                </c:pt>
                <c:pt idx="4">
                  <c:v>1E-3</c:v>
                </c:pt>
                <c:pt idx="5">
                  <c:v>8.9999999999999998E-4</c:v>
                </c:pt>
                <c:pt idx="6">
                  <c:v>1E-3</c:v>
                </c:pt>
                <c:pt idx="7">
                  <c:v>1E-3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1E-3</c:v>
                </c:pt>
                <c:pt idx="12">
                  <c:v>2.3E-3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1.5E-3</c:v>
                </c:pt>
                <c:pt idx="1">
                  <c:v>1.5E-3</c:v>
                </c:pt>
                <c:pt idx="2">
                  <c:v>1.5E-3</c:v>
                </c:pt>
                <c:pt idx="3">
                  <c:v>1.2999999999999999E-3</c:v>
                </c:pt>
                <c:pt idx="4">
                  <c:v>1.2999999999999999E-3</c:v>
                </c:pt>
                <c:pt idx="5">
                  <c:v>1.4E-3</c:v>
                </c:pt>
                <c:pt idx="6">
                  <c:v>1.5E-3</c:v>
                </c:pt>
                <c:pt idx="7">
                  <c:v>1.5E-3</c:v>
                </c:pt>
                <c:pt idx="8">
                  <c:v>1.6000000000000001E-3</c:v>
                </c:pt>
                <c:pt idx="9">
                  <c:v>1.5E-3</c:v>
                </c:pt>
                <c:pt idx="10">
                  <c:v>1.8E-3</c:v>
                </c:pt>
                <c:pt idx="11">
                  <c:v>1.8E-3</c:v>
                </c:pt>
                <c:pt idx="12">
                  <c:v>1.8E-3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48352"/>
        <c:axId val="561495360"/>
      </c:lineChart>
      <c:catAx>
        <c:axId val="57014835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495360"/>
        <c:crosses val="autoZero"/>
        <c:auto val="1"/>
        <c:lblAlgn val="ctr"/>
        <c:lblOffset val="100"/>
        <c:noMultiLvlLbl val="0"/>
      </c:catAx>
      <c:valAx>
        <c:axId val="561495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48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4.8999999999999998E-3</c:v>
                </c:pt>
                <c:pt idx="2">
                  <c:v>4.5999999999999999E-3</c:v>
                </c:pt>
                <c:pt idx="3">
                  <c:v>4.5999999999999999E-3</c:v>
                </c:pt>
                <c:pt idx="4">
                  <c:v>4.7999999999999996E-3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4.1999999999999997E-3</c:v>
                </c:pt>
                <c:pt idx="8">
                  <c:v>4.1999999999999997E-3</c:v>
                </c:pt>
                <c:pt idx="9">
                  <c:v>4.1000000000000003E-3</c:v>
                </c:pt>
                <c:pt idx="10">
                  <c:v>4.3E-3</c:v>
                </c:pt>
                <c:pt idx="11">
                  <c:v>4.3E-3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3.3999999999999998E-3</c:v>
                </c:pt>
                <c:pt idx="2">
                  <c:v>3.3E-3</c:v>
                </c:pt>
                <c:pt idx="3">
                  <c:v>3.2000000000000002E-3</c:v>
                </c:pt>
                <c:pt idx="4">
                  <c:v>3.0000000000000001E-3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2.0999999999999999E-3</c:v>
                </c:pt>
                <c:pt idx="2">
                  <c:v>1.1999999999999999E-3</c:v>
                </c:pt>
                <c:pt idx="3">
                  <c:v>1.1999999999999999E-3</c:v>
                </c:pt>
                <c:pt idx="4">
                  <c:v>1.9E-3</c:v>
                </c:pt>
                <c:pt idx="5">
                  <c:v>1E-3</c:v>
                </c:pt>
                <c:pt idx="6">
                  <c:v>8.9999999999999998E-4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1.5E-3</c:v>
                </c:pt>
                <c:pt idx="1">
                  <c:v>1.4E-3</c:v>
                </c:pt>
                <c:pt idx="2">
                  <c:v>1.4E-3</c:v>
                </c:pt>
                <c:pt idx="3">
                  <c:v>1.4E-3</c:v>
                </c:pt>
                <c:pt idx="4">
                  <c:v>1.2999999999999999E-3</c:v>
                </c:pt>
                <c:pt idx="5">
                  <c:v>1.4E-3</c:v>
                </c:pt>
                <c:pt idx="6">
                  <c:v>1.4E-3</c:v>
                </c:pt>
                <c:pt idx="7">
                  <c:v>1.5E-3</c:v>
                </c:pt>
                <c:pt idx="8">
                  <c:v>1.4E-3</c:v>
                </c:pt>
                <c:pt idx="9">
                  <c:v>1.5E-3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1.6000000000000001E-3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30944"/>
        <c:axId val="571287232"/>
      </c:lineChart>
      <c:catAx>
        <c:axId val="570130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1287232"/>
        <c:crosses val="autoZero"/>
        <c:auto val="1"/>
        <c:lblAlgn val="ctr"/>
        <c:lblOffset val="100"/>
        <c:noMultiLvlLbl val="0"/>
      </c:catAx>
      <c:valAx>
        <c:axId val="57128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30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3.5000000000000001E-3</c:v>
                </c:pt>
                <c:pt idx="3">
                  <c:v>3.2000000000000002E-3</c:v>
                </c:pt>
                <c:pt idx="4">
                  <c:v>3.0999999999999999E-3</c:v>
                </c:pt>
                <c:pt idx="5">
                  <c:v>3.3999999999999998E-3</c:v>
                </c:pt>
                <c:pt idx="6">
                  <c:v>2.8999999999999998E-3</c:v>
                </c:pt>
                <c:pt idx="7">
                  <c:v>3.0999999999999999E-3</c:v>
                </c:pt>
                <c:pt idx="8">
                  <c:v>3.3E-3</c:v>
                </c:pt>
                <c:pt idx="9">
                  <c:v>3.2000000000000002E-3</c:v>
                </c:pt>
                <c:pt idx="10">
                  <c:v>3.3E-3</c:v>
                </c:pt>
                <c:pt idx="11">
                  <c:v>3.2000000000000002E-3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2.5000000000000001E-3</c:v>
                </c:pt>
                <c:pt idx="2">
                  <c:v>2.7000000000000001E-3</c:v>
                </c:pt>
                <c:pt idx="3">
                  <c:v>2.5000000000000001E-3</c:v>
                </c:pt>
                <c:pt idx="4">
                  <c:v>2.3999999999999998E-3</c:v>
                </c:pt>
                <c:pt idx="5">
                  <c:v>2.3E-3</c:v>
                </c:pt>
                <c:pt idx="6">
                  <c:v>2.3E-3</c:v>
                </c:pt>
                <c:pt idx="7">
                  <c:v>2.5000000000000001E-3</c:v>
                </c:pt>
                <c:pt idx="8">
                  <c:v>2.5999999999999999E-3</c:v>
                </c:pt>
                <c:pt idx="9">
                  <c:v>2.5999999999999999E-3</c:v>
                </c:pt>
                <c:pt idx="10">
                  <c:v>2.5999999999999999E-3</c:v>
                </c:pt>
                <c:pt idx="11">
                  <c:v>2.5000000000000001E-3</c:v>
                </c:pt>
                <c:pt idx="12">
                  <c:v>2.5999999999999999E-3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5.9999999999999995E-4</c:v>
                </c:pt>
                <c:pt idx="1">
                  <c:v>5.9999999999999995E-4</c:v>
                </c:pt>
                <c:pt idx="2">
                  <c:v>1.8E-3</c:v>
                </c:pt>
                <c:pt idx="3">
                  <c:v>5.0000000000000001E-4</c:v>
                </c:pt>
                <c:pt idx="4">
                  <c:v>4.0000000000000002E-4</c:v>
                </c:pt>
                <c:pt idx="5">
                  <c:v>1.1999999999999999E-3</c:v>
                </c:pt>
                <c:pt idx="6">
                  <c:v>2.9999999999999997E-4</c:v>
                </c:pt>
                <c:pt idx="7">
                  <c:v>4.0000000000000002E-4</c:v>
                </c:pt>
                <c:pt idx="8">
                  <c:v>4.0000000000000002E-4</c:v>
                </c:pt>
                <c:pt idx="9">
                  <c:v>4.0000000000000002E-4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4.0000000000000002E-4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8.9999999999999998E-4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1.1999999999999999E-3</c:v>
                </c:pt>
                <c:pt idx="9">
                  <c:v>1.1000000000000001E-3</c:v>
                </c:pt>
                <c:pt idx="10">
                  <c:v>1.1999999999999999E-3</c:v>
                </c:pt>
                <c:pt idx="11">
                  <c:v>1.1999999999999999E-3</c:v>
                </c:pt>
                <c:pt idx="12">
                  <c:v>1.2999999999999999E-3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46816"/>
        <c:axId val="571289536"/>
      </c:lineChart>
      <c:catAx>
        <c:axId val="5701468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1289536"/>
        <c:crosses val="autoZero"/>
        <c:auto val="1"/>
        <c:lblAlgn val="ctr"/>
        <c:lblOffset val="100"/>
        <c:noMultiLvlLbl val="0"/>
      </c:catAx>
      <c:valAx>
        <c:axId val="57128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46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0.16719999999999999</c:v>
                </c:pt>
                <c:pt idx="1">
                  <c:v>0.16220000000000001</c:v>
                </c:pt>
                <c:pt idx="2">
                  <c:v>0.15690000000000001</c:v>
                </c:pt>
                <c:pt idx="3">
                  <c:v>0.1547</c:v>
                </c:pt>
                <c:pt idx="4">
                  <c:v>0.15340000000000001</c:v>
                </c:pt>
                <c:pt idx="5">
                  <c:v>0.15359999999999999</c:v>
                </c:pt>
                <c:pt idx="6">
                  <c:v>0.1535</c:v>
                </c:pt>
                <c:pt idx="7">
                  <c:v>0.15379999999999999</c:v>
                </c:pt>
                <c:pt idx="8">
                  <c:v>0.15129999999999999</c:v>
                </c:pt>
                <c:pt idx="9">
                  <c:v>0.15129999999999999</c:v>
                </c:pt>
                <c:pt idx="10">
                  <c:v>0.15110000000000001</c:v>
                </c:pt>
                <c:pt idx="11">
                  <c:v>0.15029999999999999</c:v>
                </c:pt>
                <c:pt idx="12">
                  <c:v>0.15160000000000001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0.1074</c:v>
                </c:pt>
                <c:pt idx="1">
                  <c:v>0.1023</c:v>
                </c:pt>
                <c:pt idx="2">
                  <c:v>0.1</c:v>
                </c:pt>
                <c:pt idx="3">
                  <c:v>9.8500000000000004E-2</c:v>
                </c:pt>
                <c:pt idx="4">
                  <c:v>9.7900000000000001E-2</c:v>
                </c:pt>
                <c:pt idx="5">
                  <c:v>9.8799999999999999E-2</c:v>
                </c:pt>
                <c:pt idx="6">
                  <c:v>9.8799999999999999E-2</c:v>
                </c:pt>
                <c:pt idx="7">
                  <c:v>9.9500000000000005E-2</c:v>
                </c:pt>
                <c:pt idx="8">
                  <c:v>9.8199999999999996E-2</c:v>
                </c:pt>
                <c:pt idx="9">
                  <c:v>9.9299999999999999E-2</c:v>
                </c:pt>
                <c:pt idx="10">
                  <c:v>9.9500000000000005E-2</c:v>
                </c:pt>
                <c:pt idx="11">
                  <c:v>9.9900000000000003E-2</c:v>
                </c:pt>
                <c:pt idx="12">
                  <c:v>0.1009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4.2599999999999999E-2</c:v>
                </c:pt>
                <c:pt idx="1">
                  <c:v>4.2200000000000001E-2</c:v>
                </c:pt>
                <c:pt idx="2">
                  <c:v>3.95E-2</c:v>
                </c:pt>
                <c:pt idx="3">
                  <c:v>4.0099999999999997E-2</c:v>
                </c:pt>
                <c:pt idx="4">
                  <c:v>3.9699999999999999E-2</c:v>
                </c:pt>
                <c:pt idx="5">
                  <c:v>3.9199999999999999E-2</c:v>
                </c:pt>
                <c:pt idx="6">
                  <c:v>3.9600000000000003E-2</c:v>
                </c:pt>
                <c:pt idx="7">
                  <c:v>3.8899999999999997E-2</c:v>
                </c:pt>
                <c:pt idx="8">
                  <c:v>3.7100000000000001E-2</c:v>
                </c:pt>
                <c:pt idx="9">
                  <c:v>3.56E-2</c:v>
                </c:pt>
                <c:pt idx="10">
                  <c:v>3.5400000000000001E-2</c:v>
                </c:pt>
                <c:pt idx="11">
                  <c:v>3.4299999999999997E-2</c:v>
                </c:pt>
                <c:pt idx="12">
                  <c:v>3.3799999999999997E-2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0.06</c:v>
                </c:pt>
                <c:pt idx="1">
                  <c:v>5.7200000000000001E-2</c:v>
                </c:pt>
                <c:pt idx="2">
                  <c:v>5.3699999999999998E-2</c:v>
                </c:pt>
                <c:pt idx="3">
                  <c:v>5.2200000000000003E-2</c:v>
                </c:pt>
                <c:pt idx="4">
                  <c:v>5.1700000000000003E-2</c:v>
                </c:pt>
                <c:pt idx="5">
                  <c:v>5.1999999999999998E-2</c:v>
                </c:pt>
                <c:pt idx="6">
                  <c:v>5.1799999999999999E-2</c:v>
                </c:pt>
                <c:pt idx="7">
                  <c:v>5.2200000000000003E-2</c:v>
                </c:pt>
                <c:pt idx="8">
                  <c:v>5.0799999999999998E-2</c:v>
                </c:pt>
                <c:pt idx="9">
                  <c:v>5.0999999999999997E-2</c:v>
                </c:pt>
                <c:pt idx="10">
                  <c:v>5.0700000000000002E-2</c:v>
                </c:pt>
                <c:pt idx="11">
                  <c:v>0.05</c:v>
                </c:pt>
                <c:pt idx="12">
                  <c:v>5.1499999999999997E-2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47840"/>
        <c:axId val="571291840"/>
      </c:lineChart>
      <c:catAx>
        <c:axId val="570147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1291840"/>
        <c:crosses val="autoZero"/>
        <c:auto val="1"/>
        <c:lblAlgn val="ctr"/>
        <c:lblOffset val="100"/>
        <c:noMultiLvlLbl val="0"/>
      </c:catAx>
      <c:valAx>
        <c:axId val="57129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47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0.81210000000000004</c:v>
                </c:pt>
                <c:pt idx="1">
                  <c:v>0.81710000000000005</c:v>
                </c:pt>
                <c:pt idx="2">
                  <c:v>0.82219999999999993</c:v>
                </c:pt>
                <c:pt idx="3">
                  <c:v>0.82509999999999994</c:v>
                </c:pt>
                <c:pt idx="4">
                  <c:v>0.82679999999999998</c:v>
                </c:pt>
                <c:pt idx="5">
                  <c:v>0.82530000000000003</c:v>
                </c:pt>
                <c:pt idx="6">
                  <c:v>0.82610000000000006</c:v>
                </c:pt>
                <c:pt idx="7">
                  <c:v>0.82600000000000007</c:v>
                </c:pt>
                <c:pt idx="8">
                  <c:v>0.82840000000000003</c:v>
                </c:pt>
                <c:pt idx="9">
                  <c:v>0.8286</c:v>
                </c:pt>
                <c:pt idx="10">
                  <c:v>0.8277000000000001</c:v>
                </c:pt>
                <c:pt idx="11">
                  <c:v>0.82950000000000013</c:v>
                </c:pt>
                <c:pt idx="12">
                  <c:v>0.82699999999999996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0.87820000000000009</c:v>
                </c:pt>
                <c:pt idx="1">
                  <c:v>0.88339999999999996</c:v>
                </c:pt>
                <c:pt idx="2">
                  <c:v>0.88549999999999995</c:v>
                </c:pt>
                <c:pt idx="3">
                  <c:v>0.88739999999999997</c:v>
                </c:pt>
                <c:pt idx="4">
                  <c:v>0.88829999999999998</c:v>
                </c:pt>
                <c:pt idx="5">
                  <c:v>0.88769999999999993</c:v>
                </c:pt>
                <c:pt idx="6">
                  <c:v>0.88739999999999997</c:v>
                </c:pt>
                <c:pt idx="7">
                  <c:v>0.88639999999999997</c:v>
                </c:pt>
                <c:pt idx="8">
                  <c:v>0.88739999999999997</c:v>
                </c:pt>
                <c:pt idx="9">
                  <c:v>0.88619999999999988</c:v>
                </c:pt>
                <c:pt idx="10">
                  <c:v>0.88589999999999991</c:v>
                </c:pt>
                <c:pt idx="11">
                  <c:v>0.88560000000000005</c:v>
                </c:pt>
                <c:pt idx="12">
                  <c:v>0.88389999999999991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0.9506</c:v>
                </c:pt>
                <c:pt idx="1">
                  <c:v>0.95079999999999987</c:v>
                </c:pt>
                <c:pt idx="2">
                  <c:v>0.95330000000000004</c:v>
                </c:pt>
                <c:pt idx="3">
                  <c:v>0.95420000000000005</c:v>
                </c:pt>
                <c:pt idx="4">
                  <c:v>0.95480000000000009</c:v>
                </c:pt>
                <c:pt idx="5">
                  <c:v>0.95379999999999998</c:v>
                </c:pt>
                <c:pt idx="6">
                  <c:v>0.9546</c:v>
                </c:pt>
                <c:pt idx="7">
                  <c:v>0.95589999999999997</c:v>
                </c:pt>
                <c:pt idx="8">
                  <c:v>0.95820000000000005</c:v>
                </c:pt>
                <c:pt idx="9">
                  <c:v>0.95990000000000009</c:v>
                </c:pt>
                <c:pt idx="10">
                  <c:v>0.95910000000000006</c:v>
                </c:pt>
                <c:pt idx="11">
                  <c:v>0.96100000000000008</c:v>
                </c:pt>
                <c:pt idx="12">
                  <c:v>0.96010000000000018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0.93450000000000011</c:v>
                </c:pt>
                <c:pt idx="1">
                  <c:v>0.93740000000000001</c:v>
                </c:pt>
                <c:pt idx="2">
                  <c:v>0.94090000000000007</c:v>
                </c:pt>
                <c:pt idx="3">
                  <c:v>0.9426000000000001</c:v>
                </c:pt>
                <c:pt idx="4">
                  <c:v>0.94310000000000005</c:v>
                </c:pt>
                <c:pt idx="5">
                  <c:v>0.9425</c:v>
                </c:pt>
                <c:pt idx="6">
                  <c:v>0.9426000000000001</c:v>
                </c:pt>
                <c:pt idx="7">
                  <c:v>0.94200000000000006</c:v>
                </c:pt>
                <c:pt idx="8">
                  <c:v>0.94320000000000004</c:v>
                </c:pt>
                <c:pt idx="9">
                  <c:v>0.94300000000000006</c:v>
                </c:pt>
                <c:pt idx="10">
                  <c:v>0.94279999999999997</c:v>
                </c:pt>
                <c:pt idx="11">
                  <c:v>0.94349999999999989</c:v>
                </c:pt>
                <c:pt idx="12">
                  <c:v>0.94189999999999996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49376"/>
        <c:axId val="574046784"/>
      </c:lineChart>
      <c:catAx>
        <c:axId val="570149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4046784"/>
        <c:crosses val="autoZero"/>
        <c:auto val="1"/>
        <c:lblAlgn val="ctr"/>
        <c:lblOffset val="100"/>
        <c:noMultiLvlLbl val="0"/>
      </c:catAx>
      <c:valAx>
        <c:axId val="574046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4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79.7</c:v>
                </c:pt>
                <c:pt idx="1">
                  <c:v>73.069999999999993</c:v>
                </c:pt>
                <c:pt idx="2">
                  <c:v>81.3</c:v>
                </c:pt>
                <c:pt idx="3">
                  <c:v>78.19</c:v>
                </c:pt>
                <c:pt idx="4">
                  <c:v>82.25</c:v>
                </c:pt>
                <c:pt idx="5">
                  <c:v>77.010000000000005</c:v>
                </c:pt>
                <c:pt idx="6">
                  <c:v>77.45</c:v>
                </c:pt>
                <c:pt idx="7">
                  <c:v>79.7</c:v>
                </c:pt>
                <c:pt idx="8">
                  <c:v>80.67</c:v>
                </c:pt>
                <c:pt idx="9">
                  <c:v>84.99</c:v>
                </c:pt>
                <c:pt idx="10">
                  <c:v>82.06</c:v>
                </c:pt>
                <c:pt idx="11">
                  <c:v>79.14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84.04</c:v>
                </c:pt>
                <c:pt idx="1">
                  <c:v>82.06</c:v>
                </c:pt>
                <c:pt idx="2">
                  <c:v>92.99</c:v>
                </c:pt>
                <c:pt idx="3">
                  <c:v>64.98</c:v>
                </c:pt>
                <c:pt idx="4">
                  <c:v>75.599999999999994</c:v>
                </c:pt>
                <c:pt idx="5">
                  <c:v>75.790000000000006</c:v>
                </c:pt>
                <c:pt idx="6">
                  <c:v>80.97</c:v>
                </c:pt>
                <c:pt idx="7">
                  <c:v>81.599999999999994</c:v>
                </c:pt>
                <c:pt idx="8">
                  <c:v>79.349999999999994</c:v>
                </c:pt>
                <c:pt idx="9">
                  <c:v>88.3</c:v>
                </c:pt>
                <c:pt idx="10">
                  <c:v>79.790000000000006</c:v>
                </c:pt>
                <c:pt idx="11">
                  <c:v>80.84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77.91</c:v>
                </c:pt>
                <c:pt idx="1">
                  <c:v>72.650000000000006</c:v>
                </c:pt>
                <c:pt idx="2">
                  <c:v>89.47</c:v>
                </c:pt>
                <c:pt idx="3">
                  <c:v>83.75</c:v>
                </c:pt>
                <c:pt idx="4">
                  <c:v>88.59</c:v>
                </c:pt>
                <c:pt idx="5">
                  <c:v>84.29</c:v>
                </c:pt>
                <c:pt idx="6">
                  <c:v>79.72</c:v>
                </c:pt>
                <c:pt idx="7">
                  <c:v>80.48</c:v>
                </c:pt>
                <c:pt idx="8">
                  <c:v>81.540000000000006</c:v>
                </c:pt>
                <c:pt idx="9">
                  <c:v>85.73</c:v>
                </c:pt>
                <c:pt idx="10">
                  <c:v>80.819999999999993</c:v>
                </c:pt>
                <c:pt idx="11">
                  <c:v>82.17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76.900000000000006</c:v>
                </c:pt>
                <c:pt idx="1">
                  <c:v>75.64</c:v>
                </c:pt>
                <c:pt idx="2">
                  <c:v>85.22</c:v>
                </c:pt>
                <c:pt idx="3">
                  <c:v>77.39</c:v>
                </c:pt>
                <c:pt idx="4">
                  <c:v>88.3</c:v>
                </c:pt>
                <c:pt idx="5">
                  <c:v>77.64</c:v>
                </c:pt>
                <c:pt idx="6">
                  <c:v>72.52</c:v>
                </c:pt>
                <c:pt idx="7">
                  <c:v>80.36</c:v>
                </c:pt>
                <c:pt idx="8">
                  <c:v>77.87</c:v>
                </c:pt>
                <c:pt idx="9">
                  <c:v>85.3</c:v>
                </c:pt>
                <c:pt idx="10">
                  <c:v>81.03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50400"/>
        <c:axId val="574049088"/>
      </c:lineChart>
      <c:catAx>
        <c:axId val="5701504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4049088"/>
        <c:crosses val="autoZero"/>
        <c:auto val="1"/>
        <c:lblAlgn val="ctr"/>
        <c:lblOffset val="100"/>
        <c:noMultiLvlLbl val="0"/>
      </c:catAx>
      <c:valAx>
        <c:axId val="574049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150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44.26</c:v>
                </c:pt>
                <c:pt idx="1">
                  <c:v>35.97</c:v>
                </c:pt>
                <c:pt idx="2">
                  <c:v>39.270000000000003</c:v>
                </c:pt>
                <c:pt idx="3">
                  <c:v>38.81</c:v>
                </c:pt>
                <c:pt idx="4">
                  <c:v>41.4</c:v>
                </c:pt>
                <c:pt idx="5">
                  <c:v>39.19</c:v>
                </c:pt>
                <c:pt idx="6">
                  <c:v>40.68</c:v>
                </c:pt>
                <c:pt idx="7">
                  <c:v>41.57</c:v>
                </c:pt>
                <c:pt idx="8">
                  <c:v>41.53</c:v>
                </c:pt>
                <c:pt idx="9">
                  <c:v>43.84</c:v>
                </c:pt>
                <c:pt idx="10">
                  <c:v>40.49</c:v>
                </c:pt>
                <c:pt idx="11">
                  <c:v>39.57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43.08</c:v>
                </c:pt>
                <c:pt idx="1">
                  <c:v>38.049999999999997</c:v>
                </c:pt>
                <c:pt idx="2">
                  <c:v>41.42</c:v>
                </c:pt>
                <c:pt idx="3">
                  <c:v>26.57</c:v>
                </c:pt>
                <c:pt idx="4">
                  <c:v>33.020000000000003</c:v>
                </c:pt>
                <c:pt idx="5">
                  <c:v>34.049999999999997</c:v>
                </c:pt>
                <c:pt idx="6">
                  <c:v>38.090000000000003</c:v>
                </c:pt>
                <c:pt idx="7">
                  <c:v>37.19</c:v>
                </c:pt>
                <c:pt idx="8">
                  <c:v>34.64</c:v>
                </c:pt>
                <c:pt idx="9">
                  <c:v>40.79</c:v>
                </c:pt>
                <c:pt idx="10">
                  <c:v>35.71</c:v>
                </c:pt>
                <c:pt idx="11">
                  <c:v>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37.020000000000003</c:v>
                </c:pt>
                <c:pt idx="1">
                  <c:v>32.11</c:v>
                </c:pt>
                <c:pt idx="2">
                  <c:v>38.159999999999997</c:v>
                </c:pt>
                <c:pt idx="3">
                  <c:v>35.57</c:v>
                </c:pt>
                <c:pt idx="4">
                  <c:v>37.19</c:v>
                </c:pt>
                <c:pt idx="5">
                  <c:v>36.58</c:v>
                </c:pt>
                <c:pt idx="6">
                  <c:v>35.590000000000003</c:v>
                </c:pt>
                <c:pt idx="7">
                  <c:v>37.880000000000003</c:v>
                </c:pt>
                <c:pt idx="8">
                  <c:v>37.99</c:v>
                </c:pt>
                <c:pt idx="9">
                  <c:v>37.479999999999997</c:v>
                </c:pt>
                <c:pt idx="10">
                  <c:v>36.299999999999997</c:v>
                </c:pt>
                <c:pt idx="11">
                  <c:v>36.369999999999997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33.5</c:v>
                </c:pt>
                <c:pt idx="1">
                  <c:v>32.24</c:v>
                </c:pt>
                <c:pt idx="2">
                  <c:v>35.25</c:v>
                </c:pt>
                <c:pt idx="3">
                  <c:v>31.25</c:v>
                </c:pt>
                <c:pt idx="4">
                  <c:v>36.299999999999997</c:v>
                </c:pt>
                <c:pt idx="5">
                  <c:v>33.21</c:v>
                </c:pt>
                <c:pt idx="6">
                  <c:v>30.7</c:v>
                </c:pt>
                <c:pt idx="7">
                  <c:v>35.44</c:v>
                </c:pt>
                <c:pt idx="8">
                  <c:v>32.79</c:v>
                </c:pt>
                <c:pt idx="9">
                  <c:v>37.25</c:v>
                </c:pt>
                <c:pt idx="10">
                  <c:v>35.229999999999997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3360"/>
        <c:axId val="574051392"/>
      </c:lineChart>
      <c:catAx>
        <c:axId val="5703833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4051392"/>
        <c:crosses val="autoZero"/>
        <c:auto val="1"/>
        <c:lblAlgn val="ctr"/>
        <c:lblOffset val="100"/>
        <c:noMultiLvlLbl val="0"/>
      </c:catAx>
      <c:valAx>
        <c:axId val="57405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8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1.66</c:v>
                </c:pt>
                <c:pt idx="1">
                  <c:v>1.52</c:v>
                </c:pt>
                <c:pt idx="2">
                  <c:v>2.04</c:v>
                </c:pt>
                <c:pt idx="3">
                  <c:v>1.62</c:v>
                </c:pt>
                <c:pt idx="4">
                  <c:v>2.06</c:v>
                </c:pt>
                <c:pt idx="5">
                  <c:v>2</c:v>
                </c:pt>
                <c:pt idx="6">
                  <c:v>1.83</c:v>
                </c:pt>
                <c:pt idx="7">
                  <c:v>1.81</c:v>
                </c:pt>
                <c:pt idx="8">
                  <c:v>1.94</c:v>
                </c:pt>
                <c:pt idx="9">
                  <c:v>1.71</c:v>
                </c:pt>
                <c:pt idx="10">
                  <c:v>1.83</c:v>
                </c:pt>
                <c:pt idx="11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1.79</c:v>
                </c:pt>
                <c:pt idx="1">
                  <c:v>1.81</c:v>
                </c:pt>
                <c:pt idx="2">
                  <c:v>2.78</c:v>
                </c:pt>
                <c:pt idx="3">
                  <c:v>2.44</c:v>
                </c:pt>
                <c:pt idx="4">
                  <c:v>2.21</c:v>
                </c:pt>
                <c:pt idx="5">
                  <c:v>2.63</c:v>
                </c:pt>
                <c:pt idx="6">
                  <c:v>2.59</c:v>
                </c:pt>
                <c:pt idx="7">
                  <c:v>2.21</c:v>
                </c:pt>
                <c:pt idx="8">
                  <c:v>2.34</c:v>
                </c:pt>
                <c:pt idx="9">
                  <c:v>2.57</c:v>
                </c:pt>
                <c:pt idx="10">
                  <c:v>2.13</c:v>
                </c:pt>
                <c:pt idx="11">
                  <c:v>1.77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1.71</c:v>
                </c:pt>
                <c:pt idx="1">
                  <c:v>1.71</c:v>
                </c:pt>
                <c:pt idx="2">
                  <c:v>2.61</c:v>
                </c:pt>
                <c:pt idx="3">
                  <c:v>3.22</c:v>
                </c:pt>
                <c:pt idx="4">
                  <c:v>2.67</c:v>
                </c:pt>
                <c:pt idx="5">
                  <c:v>2.25</c:v>
                </c:pt>
                <c:pt idx="6">
                  <c:v>2.44</c:v>
                </c:pt>
                <c:pt idx="7">
                  <c:v>1.96</c:v>
                </c:pt>
                <c:pt idx="8">
                  <c:v>2.36</c:v>
                </c:pt>
                <c:pt idx="9">
                  <c:v>2.34</c:v>
                </c:pt>
                <c:pt idx="10">
                  <c:v>2.36</c:v>
                </c:pt>
                <c:pt idx="11">
                  <c:v>2.23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</c:v>
                </c:pt>
                <c:pt idx="1">
                  <c:v>2.5099999999999998</c:v>
                </c:pt>
                <c:pt idx="2">
                  <c:v>2.95</c:v>
                </c:pt>
                <c:pt idx="3">
                  <c:v>2.46</c:v>
                </c:pt>
                <c:pt idx="4">
                  <c:v>3.18</c:v>
                </c:pt>
                <c:pt idx="5">
                  <c:v>3.12</c:v>
                </c:pt>
                <c:pt idx="6">
                  <c:v>2.8</c:v>
                </c:pt>
                <c:pt idx="7">
                  <c:v>3.43</c:v>
                </c:pt>
                <c:pt idx="8">
                  <c:v>2.8</c:v>
                </c:pt>
                <c:pt idx="9">
                  <c:v>3.26</c:v>
                </c:pt>
                <c:pt idx="1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95680"/>
        <c:axId val="574053696"/>
      </c:lineChart>
      <c:catAx>
        <c:axId val="5706956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4053696"/>
        <c:crosses val="autoZero"/>
        <c:auto val="1"/>
        <c:lblAlgn val="ctr"/>
        <c:lblOffset val="100"/>
        <c:noMultiLvlLbl val="0"/>
      </c:catAx>
      <c:valAx>
        <c:axId val="57405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695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1.33</c:v>
                </c:pt>
                <c:pt idx="3">
                  <c:v>1.58</c:v>
                </c:pt>
                <c:pt idx="4">
                  <c:v>2.11</c:v>
                </c:pt>
                <c:pt idx="5">
                  <c:v>1.75</c:v>
                </c:pt>
                <c:pt idx="6">
                  <c:v>1.79</c:v>
                </c:pt>
                <c:pt idx="7">
                  <c:v>1.81</c:v>
                </c:pt>
                <c:pt idx="8">
                  <c:v>1.75</c:v>
                </c:pt>
                <c:pt idx="9">
                  <c:v>1.66</c:v>
                </c:pt>
                <c:pt idx="10">
                  <c:v>1.64</c:v>
                </c:pt>
                <c:pt idx="11">
                  <c:v>1.58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1.68</c:v>
                </c:pt>
                <c:pt idx="1">
                  <c:v>2.15</c:v>
                </c:pt>
                <c:pt idx="2">
                  <c:v>2.44</c:v>
                </c:pt>
                <c:pt idx="3">
                  <c:v>1.75</c:v>
                </c:pt>
                <c:pt idx="4">
                  <c:v>2.23</c:v>
                </c:pt>
                <c:pt idx="5">
                  <c:v>2.13</c:v>
                </c:pt>
                <c:pt idx="6">
                  <c:v>2.36</c:v>
                </c:pt>
                <c:pt idx="7">
                  <c:v>2.21</c:v>
                </c:pt>
                <c:pt idx="8">
                  <c:v>2.5499999999999998</c:v>
                </c:pt>
                <c:pt idx="9">
                  <c:v>2.08</c:v>
                </c:pt>
                <c:pt idx="10">
                  <c:v>2.06</c:v>
                </c:pt>
                <c:pt idx="11">
                  <c:v>2.23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2.34</c:v>
                </c:pt>
                <c:pt idx="1">
                  <c:v>2.84</c:v>
                </c:pt>
                <c:pt idx="2">
                  <c:v>3.1</c:v>
                </c:pt>
                <c:pt idx="3">
                  <c:v>3.14</c:v>
                </c:pt>
                <c:pt idx="4">
                  <c:v>3.1</c:v>
                </c:pt>
                <c:pt idx="5">
                  <c:v>2.76</c:v>
                </c:pt>
                <c:pt idx="6">
                  <c:v>2.5099999999999998</c:v>
                </c:pt>
                <c:pt idx="7">
                  <c:v>2.5499999999999998</c:v>
                </c:pt>
                <c:pt idx="8">
                  <c:v>3.22</c:v>
                </c:pt>
                <c:pt idx="9">
                  <c:v>2.97</c:v>
                </c:pt>
                <c:pt idx="10">
                  <c:v>2.3199999999999998</c:v>
                </c:pt>
                <c:pt idx="11">
                  <c:v>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2.91</c:v>
                </c:pt>
                <c:pt idx="1">
                  <c:v>2.48</c:v>
                </c:pt>
                <c:pt idx="2">
                  <c:v>3.77</c:v>
                </c:pt>
                <c:pt idx="3">
                  <c:v>3.14</c:v>
                </c:pt>
                <c:pt idx="4">
                  <c:v>3.64</c:v>
                </c:pt>
                <c:pt idx="5">
                  <c:v>2.95</c:v>
                </c:pt>
                <c:pt idx="6">
                  <c:v>2.48</c:v>
                </c:pt>
                <c:pt idx="7">
                  <c:v>3.01</c:v>
                </c:pt>
                <c:pt idx="8">
                  <c:v>2.99</c:v>
                </c:pt>
                <c:pt idx="9">
                  <c:v>3.41</c:v>
                </c:pt>
                <c:pt idx="10">
                  <c:v>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0288"/>
        <c:axId val="612304576"/>
      </c:lineChart>
      <c:catAx>
        <c:axId val="5703802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2304576"/>
        <c:crosses val="autoZero"/>
        <c:auto val="1"/>
        <c:lblAlgn val="ctr"/>
        <c:lblOffset val="100"/>
        <c:noMultiLvlLbl val="0"/>
      </c:catAx>
      <c:valAx>
        <c:axId val="61230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8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0.08</c:v>
                </c:pt>
                <c:pt idx="1">
                  <c:v>0.02</c:v>
                </c:pt>
                <c:pt idx="2">
                  <c:v>0.02</c:v>
                </c:pt>
                <c:pt idx="3">
                  <c:v>0.06</c:v>
                </c:pt>
                <c:pt idx="4">
                  <c:v>0.02</c:v>
                </c:pt>
                <c:pt idx="5">
                  <c:v>0.06</c:v>
                </c:pt>
                <c:pt idx="6">
                  <c:v>0.08</c:v>
                </c:pt>
                <c:pt idx="7">
                  <c:v>0.13</c:v>
                </c:pt>
                <c:pt idx="8">
                  <c:v>0.06</c:v>
                </c:pt>
                <c:pt idx="9">
                  <c:v>0.08</c:v>
                </c:pt>
                <c:pt idx="10">
                  <c:v>0.11</c:v>
                </c:pt>
                <c:pt idx="11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0.15</c:v>
                </c:pt>
                <c:pt idx="1">
                  <c:v>0.08</c:v>
                </c:pt>
                <c:pt idx="2">
                  <c:v>0.25</c:v>
                </c:pt>
                <c:pt idx="3">
                  <c:v>0.08</c:v>
                </c:pt>
                <c:pt idx="4">
                  <c:v>0.06</c:v>
                </c:pt>
                <c:pt idx="5">
                  <c:v>0.04</c:v>
                </c:pt>
                <c:pt idx="6">
                  <c:v>0.02</c:v>
                </c:pt>
                <c:pt idx="7">
                  <c:v>0.13</c:v>
                </c:pt>
                <c:pt idx="8">
                  <c:v>0.11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0.06</c:v>
                </c:pt>
                <c:pt idx="1">
                  <c:v>0.13</c:v>
                </c:pt>
                <c:pt idx="2">
                  <c:v>0.08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0.02</c:v>
                </c:pt>
                <c:pt idx="7">
                  <c:v>0.13</c:v>
                </c:pt>
                <c:pt idx="8">
                  <c:v>0.08</c:v>
                </c:pt>
                <c:pt idx="9">
                  <c:v>0.04</c:v>
                </c:pt>
                <c:pt idx="10">
                  <c:v>0.08</c:v>
                </c:pt>
                <c:pt idx="11">
                  <c:v>0.08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0.08</c:v>
                </c:pt>
                <c:pt idx="1">
                  <c:v>0.15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0.13</c:v>
                </c:pt>
                <c:pt idx="7">
                  <c:v>0.02</c:v>
                </c:pt>
                <c:pt idx="8">
                  <c:v>0.02</c:v>
                </c:pt>
                <c:pt idx="9">
                  <c:v>0.06</c:v>
                </c:pt>
                <c:pt idx="10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1312"/>
        <c:axId val="612306880"/>
      </c:lineChart>
      <c:catAx>
        <c:axId val="5703813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2306880"/>
        <c:crosses val="autoZero"/>
        <c:auto val="1"/>
        <c:lblAlgn val="ctr"/>
        <c:lblOffset val="100"/>
        <c:noMultiLvlLbl val="0"/>
      </c:catAx>
      <c:valAx>
        <c:axId val="612306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81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16.149999999999999</c:v>
                </c:pt>
                <c:pt idx="1">
                  <c:v>15.71</c:v>
                </c:pt>
                <c:pt idx="2">
                  <c:v>18.170000000000002</c:v>
                </c:pt>
                <c:pt idx="3">
                  <c:v>17.14</c:v>
                </c:pt>
                <c:pt idx="4">
                  <c:v>19.079999999999998</c:v>
                </c:pt>
                <c:pt idx="5">
                  <c:v>18.05</c:v>
                </c:pt>
                <c:pt idx="6">
                  <c:v>16.43</c:v>
                </c:pt>
                <c:pt idx="7">
                  <c:v>17.79</c:v>
                </c:pt>
                <c:pt idx="8">
                  <c:v>17.37</c:v>
                </c:pt>
                <c:pt idx="9">
                  <c:v>18.8</c:v>
                </c:pt>
                <c:pt idx="10">
                  <c:v>18.55</c:v>
                </c:pt>
                <c:pt idx="11">
                  <c:v>18.72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17.98</c:v>
                </c:pt>
                <c:pt idx="1">
                  <c:v>18.149999999999999</c:v>
                </c:pt>
                <c:pt idx="2">
                  <c:v>21.9</c:v>
                </c:pt>
                <c:pt idx="3">
                  <c:v>18.260000000000002</c:v>
                </c:pt>
                <c:pt idx="4">
                  <c:v>18.62</c:v>
                </c:pt>
                <c:pt idx="5">
                  <c:v>18.3</c:v>
                </c:pt>
                <c:pt idx="6">
                  <c:v>17.46</c:v>
                </c:pt>
                <c:pt idx="7">
                  <c:v>18.45</c:v>
                </c:pt>
                <c:pt idx="8">
                  <c:v>18.149999999999999</c:v>
                </c:pt>
                <c:pt idx="9">
                  <c:v>20.149999999999999</c:v>
                </c:pt>
                <c:pt idx="10">
                  <c:v>19.79</c:v>
                </c:pt>
                <c:pt idx="11">
                  <c:v>19.079999999999998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17.670000000000002</c:v>
                </c:pt>
                <c:pt idx="1">
                  <c:v>16.510000000000002</c:v>
                </c:pt>
                <c:pt idx="2">
                  <c:v>21.29</c:v>
                </c:pt>
                <c:pt idx="3">
                  <c:v>20.89</c:v>
                </c:pt>
                <c:pt idx="4">
                  <c:v>21.86</c:v>
                </c:pt>
                <c:pt idx="5">
                  <c:v>19.04</c:v>
                </c:pt>
                <c:pt idx="6">
                  <c:v>19.309999999999999</c:v>
                </c:pt>
                <c:pt idx="7">
                  <c:v>18.59</c:v>
                </c:pt>
                <c:pt idx="8">
                  <c:v>18.78</c:v>
                </c:pt>
                <c:pt idx="9">
                  <c:v>21.69</c:v>
                </c:pt>
                <c:pt idx="10">
                  <c:v>19.86</c:v>
                </c:pt>
                <c:pt idx="11">
                  <c:v>23.04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20.170000000000002</c:v>
                </c:pt>
                <c:pt idx="1">
                  <c:v>19.600000000000001</c:v>
                </c:pt>
                <c:pt idx="2">
                  <c:v>22.17</c:v>
                </c:pt>
                <c:pt idx="3">
                  <c:v>20.87</c:v>
                </c:pt>
                <c:pt idx="4">
                  <c:v>23.06</c:v>
                </c:pt>
                <c:pt idx="5">
                  <c:v>17.899999999999999</c:v>
                </c:pt>
                <c:pt idx="6">
                  <c:v>18.09</c:v>
                </c:pt>
                <c:pt idx="7">
                  <c:v>18.66</c:v>
                </c:pt>
                <c:pt idx="8">
                  <c:v>18.36</c:v>
                </c:pt>
                <c:pt idx="9">
                  <c:v>20.36</c:v>
                </c:pt>
                <c:pt idx="10">
                  <c:v>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2336"/>
        <c:axId val="612309184"/>
      </c:lineChart>
      <c:catAx>
        <c:axId val="5703823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2309184"/>
        <c:crosses val="autoZero"/>
        <c:auto val="1"/>
        <c:lblAlgn val="ctr"/>
        <c:lblOffset val="100"/>
        <c:noMultiLvlLbl val="0"/>
      </c:catAx>
      <c:valAx>
        <c:axId val="61230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382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0.74</c:v>
                </c:pt>
                <c:pt idx="4">
                  <c:v>0.82</c:v>
                </c:pt>
                <c:pt idx="5">
                  <c:v>1.05</c:v>
                </c:pt>
                <c:pt idx="6">
                  <c:v>0.76</c:v>
                </c:pt>
                <c:pt idx="7">
                  <c:v>0.91</c:v>
                </c:pt>
                <c:pt idx="8">
                  <c:v>1.24</c:v>
                </c:pt>
                <c:pt idx="9">
                  <c:v>1.05</c:v>
                </c:pt>
                <c:pt idx="10">
                  <c:v>1.03</c:v>
                </c:pt>
                <c:pt idx="11">
                  <c:v>1.24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1.1200000000000001</c:v>
                </c:pt>
                <c:pt idx="2">
                  <c:v>0.93</c:v>
                </c:pt>
                <c:pt idx="3">
                  <c:v>0.86</c:v>
                </c:pt>
                <c:pt idx="4">
                  <c:v>0.82</c:v>
                </c:pt>
                <c:pt idx="5">
                  <c:v>0.55000000000000004</c:v>
                </c:pt>
                <c:pt idx="6">
                  <c:v>0.93</c:v>
                </c:pt>
                <c:pt idx="7">
                  <c:v>0.84</c:v>
                </c:pt>
                <c:pt idx="8">
                  <c:v>0.78</c:v>
                </c:pt>
                <c:pt idx="9">
                  <c:v>0.63</c:v>
                </c:pt>
                <c:pt idx="10">
                  <c:v>0.51</c:v>
                </c:pt>
                <c:pt idx="11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0.42</c:v>
                </c:pt>
                <c:pt idx="1">
                  <c:v>0.56999999999999995</c:v>
                </c:pt>
                <c:pt idx="2">
                  <c:v>1.05</c:v>
                </c:pt>
                <c:pt idx="3">
                  <c:v>0.55000000000000004</c:v>
                </c:pt>
                <c:pt idx="4">
                  <c:v>0.97</c:v>
                </c:pt>
                <c:pt idx="5">
                  <c:v>0.61</c:v>
                </c:pt>
                <c:pt idx="6">
                  <c:v>0.56999999999999995</c:v>
                </c:pt>
                <c:pt idx="7">
                  <c:v>0.48</c:v>
                </c:pt>
                <c:pt idx="8">
                  <c:v>0.86</c:v>
                </c:pt>
                <c:pt idx="9">
                  <c:v>0.67</c:v>
                </c:pt>
                <c:pt idx="10">
                  <c:v>0.65</c:v>
                </c:pt>
                <c:pt idx="11">
                  <c:v>0.46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0.82</c:v>
                </c:pt>
                <c:pt idx="1">
                  <c:v>0.61</c:v>
                </c:pt>
                <c:pt idx="2">
                  <c:v>0.65</c:v>
                </c:pt>
                <c:pt idx="3">
                  <c:v>0.67</c:v>
                </c:pt>
                <c:pt idx="4">
                  <c:v>0.78</c:v>
                </c:pt>
                <c:pt idx="5">
                  <c:v>0.61</c:v>
                </c:pt>
                <c:pt idx="6">
                  <c:v>0.46</c:v>
                </c:pt>
                <c:pt idx="7">
                  <c:v>0.91</c:v>
                </c:pt>
                <c:pt idx="8">
                  <c:v>0.78</c:v>
                </c:pt>
                <c:pt idx="9">
                  <c:v>1.1000000000000001</c:v>
                </c:pt>
                <c:pt idx="10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97216"/>
        <c:axId val="612508224"/>
      </c:lineChart>
      <c:catAx>
        <c:axId val="5706972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2508224"/>
        <c:crosses val="autoZero"/>
        <c:auto val="1"/>
        <c:lblAlgn val="ctr"/>
        <c:lblOffset val="100"/>
        <c:noMultiLvlLbl val="0"/>
      </c:catAx>
      <c:valAx>
        <c:axId val="61250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697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15.35</c:v>
                </c:pt>
                <c:pt idx="1">
                  <c:v>17.809999999999999</c:v>
                </c:pt>
                <c:pt idx="2">
                  <c:v>19.579999999999998</c:v>
                </c:pt>
                <c:pt idx="3">
                  <c:v>18.239999999999998</c:v>
                </c:pt>
                <c:pt idx="4">
                  <c:v>16.760000000000002</c:v>
                </c:pt>
                <c:pt idx="5">
                  <c:v>14.91</c:v>
                </c:pt>
                <c:pt idx="6">
                  <c:v>15.88</c:v>
                </c:pt>
                <c:pt idx="7">
                  <c:v>15.69</c:v>
                </c:pt>
                <c:pt idx="8">
                  <c:v>16.78</c:v>
                </c:pt>
                <c:pt idx="9">
                  <c:v>17.84</c:v>
                </c:pt>
                <c:pt idx="10">
                  <c:v>18.399999999999999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18.239999999999998</c:v>
                </c:pt>
                <c:pt idx="1">
                  <c:v>20.7</c:v>
                </c:pt>
                <c:pt idx="2">
                  <c:v>23.27</c:v>
                </c:pt>
                <c:pt idx="3">
                  <c:v>15.01</c:v>
                </c:pt>
                <c:pt idx="4">
                  <c:v>18.64</c:v>
                </c:pt>
                <c:pt idx="5">
                  <c:v>18.09</c:v>
                </c:pt>
                <c:pt idx="6">
                  <c:v>19.52</c:v>
                </c:pt>
                <c:pt idx="7">
                  <c:v>20.57</c:v>
                </c:pt>
                <c:pt idx="8">
                  <c:v>20.78</c:v>
                </c:pt>
                <c:pt idx="9">
                  <c:v>22.03</c:v>
                </c:pt>
                <c:pt idx="10">
                  <c:v>19.559999999999999</c:v>
                </c:pt>
                <c:pt idx="11">
                  <c:v>20.11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18.7</c:v>
                </c:pt>
                <c:pt idx="1">
                  <c:v>18.78</c:v>
                </c:pt>
                <c:pt idx="2">
                  <c:v>23.18</c:v>
                </c:pt>
                <c:pt idx="3">
                  <c:v>20.38</c:v>
                </c:pt>
                <c:pt idx="4">
                  <c:v>22.76</c:v>
                </c:pt>
                <c:pt idx="5">
                  <c:v>22.97</c:v>
                </c:pt>
                <c:pt idx="6">
                  <c:v>19.29</c:v>
                </c:pt>
                <c:pt idx="7">
                  <c:v>18.89</c:v>
                </c:pt>
                <c:pt idx="8">
                  <c:v>18.239999999999998</c:v>
                </c:pt>
                <c:pt idx="9">
                  <c:v>20.53</c:v>
                </c:pt>
                <c:pt idx="10">
                  <c:v>19.25</c:v>
                </c:pt>
                <c:pt idx="11">
                  <c:v>17.29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17.41</c:v>
                </c:pt>
                <c:pt idx="1">
                  <c:v>18.05</c:v>
                </c:pt>
                <c:pt idx="2">
                  <c:v>20.38</c:v>
                </c:pt>
                <c:pt idx="3">
                  <c:v>18.95</c:v>
                </c:pt>
                <c:pt idx="4">
                  <c:v>21.29</c:v>
                </c:pt>
                <c:pt idx="5">
                  <c:v>19.82</c:v>
                </c:pt>
                <c:pt idx="6">
                  <c:v>17.86</c:v>
                </c:pt>
                <c:pt idx="7">
                  <c:v>18.89</c:v>
                </c:pt>
                <c:pt idx="8">
                  <c:v>20.13</c:v>
                </c:pt>
                <c:pt idx="9">
                  <c:v>19.86</c:v>
                </c:pt>
                <c:pt idx="10">
                  <c:v>19.14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98240"/>
        <c:axId val="612510528"/>
      </c:lineChart>
      <c:catAx>
        <c:axId val="5706982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2510528"/>
        <c:crosses val="autoZero"/>
        <c:auto val="1"/>
        <c:lblAlgn val="ctr"/>
        <c:lblOffset val="100"/>
        <c:noMultiLvlLbl val="0"/>
      </c:catAx>
      <c:valAx>
        <c:axId val="61251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698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2.7793999999999999E-2</c:v>
                </c:pt>
                <c:pt idx="1">
                  <c:v>2.5114000000000001E-2</c:v>
                </c:pt>
                <c:pt idx="2">
                  <c:v>6.6408999999999996E-2</c:v>
                </c:pt>
                <c:pt idx="3">
                  <c:v>8.3366999999999997E-2</c:v>
                </c:pt>
                <c:pt idx="4">
                  <c:v>0.25173800000000002</c:v>
                </c:pt>
                <c:pt idx="5">
                  <c:v>0.40926200000000001</c:v>
                </c:pt>
                <c:pt idx="6">
                  <c:v>0.13631599999999999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0.1168244395674701</c:v>
                </c:pt>
                <c:pt idx="1">
                  <c:v>0.12648844326806377</c:v>
                </c:pt>
                <c:pt idx="2">
                  <c:v>0.16732816504463641</c:v>
                </c:pt>
                <c:pt idx="3">
                  <c:v>4.6808597551521072E-2</c:v>
                </c:pt>
                <c:pt idx="4">
                  <c:v>0.21522904758904771</c:v>
                </c:pt>
                <c:pt idx="5">
                  <c:v>0.32732130697926098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699264"/>
        <c:axId val="612513408"/>
      </c:barChart>
      <c:catAx>
        <c:axId val="57069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2513408"/>
        <c:crosses val="autoZero"/>
        <c:auto val="1"/>
        <c:lblAlgn val="ctr"/>
        <c:lblOffset val="100"/>
        <c:noMultiLvlLbl val="0"/>
      </c:catAx>
      <c:valAx>
        <c:axId val="6125134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6992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0.88356653324312417</c:v>
                </c:pt>
                <c:pt idx="1">
                  <c:v>0.73816102328840227</c:v>
                </c:pt>
                <c:pt idx="2">
                  <c:v>0.42053427933809701</c:v>
                </c:pt>
                <c:pt idx="3">
                  <c:v>0.4783921440383912</c:v>
                </c:pt>
                <c:pt idx="4">
                  <c:v>0.1816605677116063</c:v>
                </c:pt>
                <c:pt idx="5">
                  <c:v>0.21498797168510594</c:v>
                </c:pt>
                <c:pt idx="6">
                  <c:v>0.66410202434558896</c:v>
                </c:pt>
                <c:pt idx="7">
                  <c:v>0.91469334205389397</c:v>
                </c:pt>
                <c:pt idx="8">
                  <c:v>0.28949516808958359</c:v>
                </c:pt>
                <c:pt idx="9">
                  <c:v>0.25776946804321027</c:v>
                </c:pt>
                <c:pt idx="10">
                  <c:v>0.8707474644218991</c:v>
                </c:pt>
                <c:pt idx="11">
                  <c:v>0.43486028589871356</c:v>
                </c:pt>
                <c:pt idx="12">
                  <c:v>0.53027430150717081</c:v>
                </c:pt>
                <c:pt idx="13">
                  <c:v>0.1157802014791293</c:v>
                </c:pt>
                <c:pt idx="14">
                  <c:v>7.8533205839150702E-2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239872"/>
        <c:axId val="612515136"/>
      </c:barChart>
      <c:catAx>
        <c:axId val="572239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2515136"/>
        <c:crosses val="autoZero"/>
        <c:auto val="1"/>
        <c:lblAlgn val="ctr"/>
        <c:lblOffset val="100"/>
        <c:noMultiLvlLbl val="0"/>
      </c:catAx>
      <c:valAx>
        <c:axId val="61251513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223987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0.37318787772892015</c:v>
                </c:pt>
                <c:pt idx="1">
                  <c:v>1.2918754339327994E-2</c:v>
                </c:pt>
                <c:pt idx="2">
                  <c:v>0.25266239954705083</c:v>
                </c:pt>
                <c:pt idx="3">
                  <c:v>6.1591261239200772E-2</c:v>
                </c:pt>
                <c:pt idx="4">
                  <c:v>3.1856390241935518E-3</c:v>
                </c:pt>
                <c:pt idx="5">
                  <c:v>0.28766221683850368</c:v>
                </c:pt>
                <c:pt idx="6">
                  <c:v>8.79185128280301E-3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243456"/>
        <c:axId val="612820096"/>
      </c:barChart>
      <c:catAx>
        <c:axId val="57224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2820096"/>
        <c:crosses val="autoZero"/>
        <c:auto val="0"/>
        <c:lblAlgn val="ctr"/>
        <c:lblOffset val="100"/>
        <c:noMultiLvlLbl val="0"/>
      </c:catAx>
      <c:valAx>
        <c:axId val="6128200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224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3548199</c:v>
                </c:pt>
                <c:pt idx="1">
                  <c:v>3985667</c:v>
                </c:pt>
                <c:pt idx="2">
                  <c:v>4351037</c:v>
                </c:pt>
                <c:pt idx="3">
                  <c:v>4748846</c:v>
                </c:pt>
                <c:pt idx="4">
                  <c:v>4761682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1700179</c:v>
                </c:pt>
                <c:pt idx="1">
                  <c:v>1909799</c:v>
                </c:pt>
                <c:pt idx="2">
                  <c:v>2096614</c:v>
                </c:pt>
                <c:pt idx="3">
                  <c:v>2300987</c:v>
                </c:pt>
                <c:pt idx="4">
                  <c:v>2307654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1848020</c:v>
                </c:pt>
                <c:pt idx="1">
                  <c:v>2075868</c:v>
                </c:pt>
                <c:pt idx="2">
                  <c:v>2254423</c:v>
                </c:pt>
                <c:pt idx="3">
                  <c:v>2447859</c:v>
                </c:pt>
                <c:pt idx="4">
                  <c:v>2454028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786304"/>
        <c:axId val="612822400"/>
      </c:lineChart>
      <c:catAx>
        <c:axId val="5707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2822400"/>
        <c:crosses val="autoZero"/>
        <c:auto val="1"/>
        <c:lblAlgn val="ctr"/>
        <c:lblOffset val="100"/>
        <c:noMultiLvlLbl val="0"/>
      </c:catAx>
      <c:valAx>
        <c:axId val="6128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78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443035</c:v>
                </c:pt>
                <c:pt idx="1">
                  <c:v>335648</c:v>
                </c:pt>
                <c:pt idx="2">
                  <c:v>986925</c:v>
                </c:pt>
                <c:pt idx="3">
                  <c:v>122353</c:v>
                </c:pt>
                <c:pt idx="4">
                  <c:v>1176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236027</c:v>
                </c:pt>
                <c:pt idx="1">
                  <c:v>339727</c:v>
                </c:pt>
                <c:pt idx="2">
                  <c:v>279462</c:v>
                </c:pt>
                <c:pt idx="3">
                  <c:v>136862</c:v>
                </c:pt>
                <c:pt idx="4">
                  <c:v>101117</c:v>
                </c:pt>
                <c:pt idx="5">
                  <c:v>56499</c:v>
                </c:pt>
                <c:pt idx="6">
                  <c:v>591763</c:v>
                </c:pt>
                <c:pt idx="7">
                  <c:v>47151</c:v>
                </c:pt>
                <c:pt idx="8">
                  <c:v>46484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241260</c:v>
                </c:pt>
                <c:pt idx="1">
                  <c:v>305437</c:v>
                </c:pt>
                <c:pt idx="2">
                  <c:v>270430</c:v>
                </c:pt>
                <c:pt idx="3">
                  <c:v>147678</c:v>
                </c:pt>
                <c:pt idx="4">
                  <c:v>107048</c:v>
                </c:pt>
                <c:pt idx="5">
                  <c:v>55993</c:v>
                </c:pt>
                <c:pt idx="6">
                  <c:v>578281</c:v>
                </c:pt>
                <c:pt idx="7">
                  <c:v>44598</c:v>
                </c:pt>
                <c:pt idx="8">
                  <c:v>46069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219151</c:v>
                </c:pt>
                <c:pt idx="1">
                  <c:v>243228</c:v>
                </c:pt>
                <c:pt idx="2">
                  <c:v>200852</c:v>
                </c:pt>
                <c:pt idx="3">
                  <c:v>123240</c:v>
                </c:pt>
                <c:pt idx="4">
                  <c:v>94394</c:v>
                </c:pt>
                <c:pt idx="5">
                  <c:v>66284</c:v>
                </c:pt>
                <c:pt idx="6">
                  <c:v>524247</c:v>
                </c:pt>
                <c:pt idx="7">
                  <c:v>56142</c:v>
                </c:pt>
                <c:pt idx="8">
                  <c:v>25574</c:v>
                </c:pt>
                <c:pt idx="9">
                  <c:v>44277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420406</c:v>
                </c:pt>
                <c:pt idx="1">
                  <c:v>187355</c:v>
                </c:pt>
                <c:pt idx="2">
                  <c:v>233051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2012</c:v>
                </c:pt>
                <c:pt idx="1">
                  <c:v>769</c:v>
                </c:pt>
                <c:pt idx="2">
                  <c:v>1243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787840"/>
        <c:axId val="613369536"/>
      </c:barChart>
      <c:catAx>
        <c:axId val="5707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3369536"/>
        <c:crosses val="autoZero"/>
        <c:auto val="1"/>
        <c:lblAlgn val="ctr"/>
        <c:lblOffset val="100"/>
        <c:noMultiLvlLbl val="0"/>
      </c:catAx>
      <c:valAx>
        <c:axId val="613369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787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15077</c:v>
                </c:pt>
                <c:pt idx="1">
                  <c:v>9025</c:v>
                </c:pt>
                <c:pt idx="2">
                  <c:v>6052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19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789376"/>
        <c:axId val="613371264"/>
      </c:barChart>
      <c:catAx>
        <c:axId val="5707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3371264"/>
        <c:crosses val="autoZero"/>
        <c:auto val="1"/>
        <c:lblAlgn val="ctr"/>
        <c:lblOffset val="100"/>
        <c:noMultiLvlLbl val="0"/>
      </c:catAx>
      <c:valAx>
        <c:axId val="613371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78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308.86</c:v>
                </c:pt>
                <c:pt idx="1">
                  <c:v>322.32</c:v>
                </c:pt>
                <c:pt idx="2">
                  <c:v>326.10000000000002</c:v>
                </c:pt>
                <c:pt idx="3">
                  <c:v>339.91</c:v>
                </c:pt>
                <c:pt idx="4">
                  <c:v>377.74</c:v>
                </c:pt>
                <c:pt idx="5">
                  <c:v>316.5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635136"/>
        <c:axId val="613372992"/>
      </c:barChart>
      <c:catAx>
        <c:axId val="5726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3372992"/>
        <c:crosses val="autoZero"/>
        <c:auto val="1"/>
        <c:lblAlgn val="ctr"/>
        <c:lblOffset val="100"/>
        <c:noMultiLvlLbl val="0"/>
      </c:catAx>
      <c:valAx>
        <c:axId val="61337299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63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288.99</c:v>
                </c:pt>
                <c:pt idx="1">
                  <c:v>339.1</c:v>
                </c:pt>
                <c:pt idx="2">
                  <c:v>321.33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728832"/>
        <c:axId val="613374720"/>
      </c:barChart>
      <c:catAx>
        <c:axId val="5727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3374720"/>
        <c:crosses val="autoZero"/>
        <c:auto val="1"/>
        <c:lblAlgn val="ctr"/>
        <c:lblOffset val="100"/>
        <c:noMultiLvlLbl val="0"/>
      </c:catAx>
      <c:valAx>
        <c:axId val="6133747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2728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6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6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113</v>
      </c>
      <c r="F16" s="115" t="s">
        <v>241</v>
      </c>
      <c r="G16" s="118">
        <v>241929</v>
      </c>
      <c r="H16" s="121">
        <f t="shared" ref="H16:H22" si="0">IF(SUM($B$70:$B$75)&gt;0,G16/SUM($B$70:$B$75,0))</f>
        <v>6.9595843045809513E-2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406105</v>
      </c>
      <c r="H17" s="114">
        <f t="shared" si="0"/>
        <v>0.1168244395674701</v>
      </c>
    </row>
    <row r="18" spans="1:8" ht="15.75" x14ac:dyDescent="0.25">
      <c r="A18" s="68"/>
      <c r="B18" s="69">
        <f>C18+D18</f>
        <v>8644</v>
      </c>
      <c r="C18" s="69">
        <v>232</v>
      </c>
      <c r="D18" s="69">
        <v>8412</v>
      </c>
      <c r="F18" s="26" t="s">
        <v>244</v>
      </c>
      <c r="G18" s="119">
        <v>439699</v>
      </c>
      <c r="H18" s="114">
        <f t="shared" si="0"/>
        <v>0.12648844326806377</v>
      </c>
    </row>
    <row r="19" spans="1:8" x14ac:dyDescent="0.2">
      <c r="A19" s="70"/>
      <c r="F19" s="26" t="s">
        <v>245</v>
      </c>
      <c r="G19" s="119">
        <v>581666</v>
      </c>
      <c r="H19" s="114">
        <f t="shared" si="0"/>
        <v>0.16732816504463641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162716</v>
      </c>
      <c r="H20" s="114">
        <f t="shared" si="0"/>
        <v>4.6808597551521072E-2</v>
      </c>
    </row>
    <row r="21" spans="1:8" ht="15.75" x14ac:dyDescent="0.25">
      <c r="A21" s="14" t="s">
        <v>485</v>
      </c>
      <c r="B21" s="10"/>
      <c r="C21" s="10"/>
      <c r="D21" s="11">
        <v>4761682</v>
      </c>
      <c r="F21" s="26" t="s">
        <v>247</v>
      </c>
      <c r="G21" s="119">
        <v>748179</v>
      </c>
      <c r="H21" s="114">
        <f t="shared" si="0"/>
        <v>0.21522904758904771</v>
      </c>
    </row>
    <row r="22" spans="1:8" ht="15.75" x14ac:dyDescent="0.25">
      <c r="A22" s="14" t="s">
        <v>486</v>
      </c>
      <c r="B22" s="10"/>
      <c r="C22" s="10"/>
      <c r="D22" s="12">
        <v>1.351E-3</v>
      </c>
      <c r="F22" s="26" t="s">
        <v>248</v>
      </c>
      <c r="G22" s="119">
        <v>1137834</v>
      </c>
      <c r="H22" s="114">
        <f t="shared" si="0"/>
        <v>0.32732130697926098</v>
      </c>
    </row>
    <row r="23" spans="1:8" ht="15.75" x14ac:dyDescent="0.25">
      <c r="A23" s="9" t="s">
        <v>4</v>
      </c>
      <c r="B23" s="10"/>
      <c r="C23" s="10"/>
      <c r="D23" s="11">
        <v>1287379</v>
      </c>
      <c r="F23" s="27" t="s">
        <v>249</v>
      </c>
      <c r="G23" s="117"/>
      <c r="H23" s="125">
        <v>8.6</v>
      </c>
    </row>
    <row r="24" spans="1:8" ht="15.75" x14ac:dyDescent="0.25">
      <c r="A24" s="14" t="s">
        <v>5</v>
      </c>
      <c r="B24" s="10"/>
      <c r="C24" s="10"/>
      <c r="D24" s="11">
        <v>1286536</v>
      </c>
      <c r="F24" s="27" t="s">
        <v>250</v>
      </c>
      <c r="G24" s="117"/>
      <c r="H24" s="125">
        <v>8.61</v>
      </c>
    </row>
    <row r="25" spans="1:8" ht="15.75" x14ac:dyDescent="0.25">
      <c r="A25" s="9" t="s">
        <v>6</v>
      </c>
      <c r="B25" s="10"/>
      <c r="C25" s="10"/>
      <c r="D25" s="11">
        <v>2317860</v>
      </c>
      <c r="F25" s="27" t="s">
        <v>251</v>
      </c>
      <c r="G25" s="117"/>
      <c r="H25" s="125">
        <v>8.58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8189.74</v>
      </c>
      <c r="F28" s="26" t="s">
        <v>252</v>
      </c>
      <c r="G28" s="119">
        <v>3462311</v>
      </c>
      <c r="H28" s="114">
        <f t="shared" ref="H28:H34" si="1">IF($B$58&gt;0,G28/$B$58,0)</f>
        <v>0.72711932464200679</v>
      </c>
    </row>
    <row r="29" spans="1:8" ht="15.75" x14ac:dyDescent="0.25">
      <c r="A29" s="9" t="s">
        <v>10</v>
      </c>
      <c r="B29" s="16"/>
      <c r="C29" s="127">
        <v>5996.79</v>
      </c>
      <c r="F29" s="115" t="s">
        <v>254</v>
      </c>
      <c r="G29" s="118">
        <v>1299371</v>
      </c>
      <c r="H29" s="121">
        <f t="shared" si="1"/>
        <v>0.27288067535799326</v>
      </c>
    </row>
    <row r="30" spans="1:8" ht="15.75" x14ac:dyDescent="0.25">
      <c r="A30" s="9" t="s">
        <v>69</v>
      </c>
      <c r="B30" s="16"/>
      <c r="C30" s="127">
        <v>1806.14</v>
      </c>
      <c r="F30" s="26" t="s">
        <v>255</v>
      </c>
      <c r="G30" s="119">
        <v>389319</v>
      </c>
      <c r="H30" s="114">
        <f t="shared" si="1"/>
        <v>8.1760814770914986E-2</v>
      </c>
    </row>
    <row r="31" spans="1:8" ht="15.75" x14ac:dyDescent="0.25">
      <c r="A31" s="9" t="s">
        <v>70</v>
      </c>
      <c r="B31" s="16"/>
      <c r="C31" s="127">
        <v>2340.39</v>
      </c>
      <c r="F31" s="26" t="s">
        <v>256</v>
      </c>
      <c r="G31" s="119">
        <v>439465</v>
      </c>
      <c r="H31" s="114">
        <f t="shared" si="1"/>
        <v>9.2291967418235824E-2</v>
      </c>
    </row>
    <row r="32" spans="1:8" ht="15.75" x14ac:dyDescent="0.25">
      <c r="A32" s="9" t="s">
        <v>11</v>
      </c>
      <c r="B32" s="16"/>
      <c r="C32" s="127">
        <v>2740</v>
      </c>
      <c r="F32" s="26" t="s">
        <v>257</v>
      </c>
      <c r="G32" s="119">
        <v>72288</v>
      </c>
      <c r="H32" s="114">
        <f t="shared" si="1"/>
        <v>1.5181190176076437E-2</v>
      </c>
    </row>
    <row r="33" spans="1:8" ht="15.75" x14ac:dyDescent="0.25">
      <c r="A33" s="9" t="s">
        <v>72</v>
      </c>
      <c r="B33" s="16"/>
      <c r="C33" s="127">
        <v>5537.83</v>
      </c>
      <c r="F33" s="26" t="s">
        <v>258</v>
      </c>
      <c r="G33" s="119">
        <v>174018</v>
      </c>
      <c r="H33" s="114">
        <f t="shared" si="1"/>
        <v>3.6545489598003397E-2</v>
      </c>
    </row>
    <row r="34" spans="1:8" ht="15.75" x14ac:dyDescent="0.25">
      <c r="A34" s="9" t="s">
        <v>239</v>
      </c>
      <c r="B34" s="16"/>
      <c r="C34" s="127">
        <v>3825.36</v>
      </c>
      <c r="F34" s="26" t="s">
        <v>259</v>
      </c>
      <c r="G34" s="119">
        <v>224281</v>
      </c>
      <c r="H34" s="114">
        <f t="shared" si="1"/>
        <v>4.7101213394762607E-2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2.7793999999999999E-2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2.5114000000000001E-2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6.6408999999999996E-2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8.3366999999999997E-2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0.25173800000000002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0.40926200000000001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0.13631599999999999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17.674909118382601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3548199</v>
      </c>
      <c r="C54" s="22">
        <f>+B54-D54</f>
        <v>1700179</v>
      </c>
      <c r="D54" s="22">
        <f>ROUND(B54/(E54+1),0)</f>
        <v>1848020</v>
      </c>
      <c r="E54" s="122">
        <v>0.92</v>
      </c>
      <c r="F54" s="20"/>
      <c r="I54" s="1"/>
    </row>
    <row r="55" spans="1:9" x14ac:dyDescent="0.2">
      <c r="A55" s="18">
        <v>2000</v>
      </c>
      <c r="B55" s="19">
        <v>3985667</v>
      </c>
      <c r="C55" s="19">
        <f>+B55-D55</f>
        <v>1909799</v>
      </c>
      <c r="D55" s="19">
        <f>ROUND(B55/(E55+1),0)</f>
        <v>2075868</v>
      </c>
      <c r="E55" s="123">
        <v>0.92</v>
      </c>
      <c r="F55" s="24">
        <v>1.1694E-2</v>
      </c>
      <c r="I55" s="1"/>
    </row>
    <row r="56" spans="1:9" x14ac:dyDescent="0.2">
      <c r="A56" s="21">
        <v>2010</v>
      </c>
      <c r="B56" s="22">
        <v>4351037</v>
      </c>
      <c r="C56" s="22">
        <f>+B56-D56</f>
        <v>2096614</v>
      </c>
      <c r="D56" s="22">
        <f>ROUND(B56/(E56+1),0)</f>
        <v>2254423</v>
      </c>
      <c r="E56" s="122">
        <v>0.93</v>
      </c>
      <c r="F56" s="23">
        <v>8.8100000000000001E-3</v>
      </c>
      <c r="I56" s="1"/>
    </row>
    <row r="57" spans="1:9" x14ac:dyDescent="0.2">
      <c r="A57" s="18">
        <v>2020</v>
      </c>
      <c r="B57" s="19">
        <v>4748846</v>
      </c>
      <c r="C57" s="19">
        <f>+B57-D57</f>
        <v>2300987</v>
      </c>
      <c r="D57" s="19">
        <f>ROUND(B57/(E57+1),0)</f>
        <v>2447859</v>
      </c>
      <c r="E57" s="123">
        <v>0.94</v>
      </c>
      <c r="F57" s="24">
        <v>8.7869999999999997E-3</v>
      </c>
      <c r="I57" s="1"/>
    </row>
    <row r="58" spans="1:9" ht="15.75" x14ac:dyDescent="0.25">
      <c r="A58" s="90">
        <v>2022</v>
      </c>
      <c r="B58" s="91">
        <f>C58+D58</f>
        <v>4761682</v>
      </c>
      <c r="C58" s="91">
        <v>2307654</v>
      </c>
      <c r="D58" s="91">
        <v>2454028</v>
      </c>
      <c r="E58" s="124">
        <v>0.940353573797854</v>
      </c>
      <c r="F58" s="92">
        <v>1.351E-3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8.74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55.61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17.52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71.63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509574</v>
      </c>
      <c r="C68" s="34">
        <v>253749</v>
      </c>
      <c r="D68" s="35">
        <v>255825</v>
      </c>
      <c r="I68" s="1"/>
    </row>
    <row r="69" spans="1:9" ht="15.75" x14ac:dyDescent="0.25">
      <c r="A69" s="18" t="s">
        <v>23</v>
      </c>
      <c r="B69" s="11">
        <f t="shared" si="2"/>
        <v>775909</v>
      </c>
      <c r="C69" s="34">
        <v>410982</v>
      </c>
      <c r="D69" s="35">
        <v>364927</v>
      </c>
      <c r="I69" s="1"/>
    </row>
    <row r="70" spans="1:9" ht="15.75" x14ac:dyDescent="0.25">
      <c r="A70" s="18" t="s">
        <v>24</v>
      </c>
      <c r="B70" s="11">
        <f t="shared" si="2"/>
        <v>252046</v>
      </c>
      <c r="C70" s="34">
        <v>129716</v>
      </c>
      <c r="D70" s="35">
        <v>122330</v>
      </c>
      <c r="I70" s="1"/>
    </row>
    <row r="71" spans="1:9" ht="15.75" x14ac:dyDescent="0.25">
      <c r="A71" s="18" t="s">
        <v>25</v>
      </c>
      <c r="B71" s="11">
        <f t="shared" si="2"/>
        <v>555001</v>
      </c>
      <c r="C71" s="34">
        <v>274486</v>
      </c>
      <c r="D71" s="35">
        <v>280515</v>
      </c>
      <c r="I71" s="1"/>
    </row>
    <row r="72" spans="1:9" ht="15.75" x14ac:dyDescent="0.25">
      <c r="A72" s="36" t="s">
        <v>81</v>
      </c>
      <c r="B72" s="11">
        <f t="shared" si="2"/>
        <v>798645</v>
      </c>
      <c r="C72" s="34">
        <v>375424</v>
      </c>
      <c r="D72" s="35">
        <v>423221</v>
      </c>
      <c r="I72" s="1"/>
    </row>
    <row r="73" spans="1:9" ht="15.75" x14ac:dyDescent="0.25">
      <c r="A73" s="36" t="s">
        <v>82</v>
      </c>
      <c r="B73" s="11">
        <f>C73+D73</f>
        <v>650743</v>
      </c>
      <c r="C73" s="34">
        <v>312202</v>
      </c>
      <c r="D73" s="35">
        <v>338541</v>
      </c>
      <c r="I73" s="1"/>
    </row>
    <row r="74" spans="1:9" ht="15.75" x14ac:dyDescent="0.25">
      <c r="A74" s="36" t="s">
        <v>83</v>
      </c>
      <c r="B74" s="11">
        <f>C74+D74</f>
        <v>614277</v>
      </c>
      <c r="C74" s="34">
        <v>280361</v>
      </c>
      <c r="D74" s="35">
        <v>333916</v>
      </c>
      <c r="I74" s="1"/>
    </row>
    <row r="75" spans="1:9" ht="15.75" x14ac:dyDescent="0.25">
      <c r="A75" s="18" t="s">
        <v>26</v>
      </c>
      <c r="B75" s="11">
        <f t="shared" si="2"/>
        <v>605487</v>
      </c>
      <c r="C75" s="34">
        <v>270734</v>
      </c>
      <c r="D75" s="35">
        <v>334753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1287379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3.7</v>
      </c>
      <c r="F95" s="130" t="s">
        <v>261</v>
      </c>
      <c r="G95" s="129"/>
      <c r="H95" s="11">
        <v>1137485</v>
      </c>
      <c r="I95" s="12">
        <f>IF(AND($C$94&gt;0,$C$94&lt;&gt;"N/D")=TRUE,H95/$C$94,0)</f>
        <v>0.88356653324312417</v>
      </c>
    </row>
    <row r="96" spans="1:9" ht="15.75" x14ac:dyDescent="0.25">
      <c r="F96" s="130" t="s">
        <v>262</v>
      </c>
      <c r="G96" s="129"/>
      <c r="H96" s="11">
        <v>950293</v>
      </c>
      <c r="I96" s="12">
        <f t="shared" ref="I96:I109" si="3">IF(AND($C$94&gt;0,$C$94&lt;&gt;"N/D")=TRUE,H96/$C$94,0)</f>
        <v>0.73816102328840227</v>
      </c>
    </row>
    <row r="97" spans="1:9" ht="15.75" x14ac:dyDescent="0.25">
      <c r="F97" s="128" t="s">
        <v>265</v>
      </c>
      <c r="G97" s="129"/>
      <c r="H97" s="11">
        <v>541387</v>
      </c>
      <c r="I97" s="12">
        <f t="shared" si="3"/>
        <v>0.42053427933809701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615872</v>
      </c>
      <c r="I98" s="12">
        <f t="shared" si="3"/>
        <v>0.4783921440383912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233866</v>
      </c>
      <c r="I99" s="12">
        <f t="shared" si="3"/>
        <v>0.1816605677116063</v>
      </c>
    </row>
    <row r="100" spans="1:9" ht="15.75" x14ac:dyDescent="0.25">
      <c r="A100" s="43" t="s">
        <v>31</v>
      </c>
      <c r="B100" s="11">
        <v>894626</v>
      </c>
      <c r="C100" s="12">
        <f>IF(AND($C$94&gt;0,$C$94&lt;&gt;"N/D")=TRUE,B100/$C$94,0)</f>
        <v>0.69492045466020491</v>
      </c>
      <c r="F100" s="128" t="s">
        <v>268</v>
      </c>
      <c r="G100" s="129"/>
      <c r="H100" s="11">
        <v>276771</v>
      </c>
      <c r="I100" s="12">
        <f t="shared" si="3"/>
        <v>0.21498797168510594</v>
      </c>
    </row>
    <row r="101" spans="1:9" ht="15.75" x14ac:dyDescent="0.25">
      <c r="A101" s="43" t="s">
        <v>32</v>
      </c>
      <c r="B101" s="11">
        <v>118753</v>
      </c>
      <c r="C101" s="12">
        <f>IF(AND($C$94&gt;0,$C$94&lt;&gt;"N/D")=TRUE,B101/$C$94,0)</f>
        <v>9.2244008951520878E-2</v>
      </c>
      <c r="F101" s="128" t="s">
        <v>269</v>
      </c>
      <c r="G101" s="129"/>
      <c r="H101" s="11">
        <v>854951</v>
      </c>
      <c r="I101" s="12">
        <f t="shared" si="3"/>
        <v>0.66410202434558896</v>
      </c>
    </row>
    <row r="102" spans="1:9" ht="15.75" x14ac:dyDescent="0.25">
      <c r="A102" s="43" t="s">
        <v>33</v>
      </c>
      <c r="B102" s="11">
        <v>137433</v>
      </c>
      <c r="C102" s="12">
        <f>IF(AND($C$94&gt;0,$C$94&lt;&gt;"N/D")=TRUE,B102/$C$94,0)</f>
        <v>0.10675411048339301</v>
      </c>
      <c r="F102" s="128" t="s">
        <v>270</v>
      </c>
      <c r="G102" s="129"/>
      <c r="H102" s="11">
        <v>1177557</v>
      </c>
      <c r="I102" s="12">
        <f t="shared" si="3"/>
        <v>0.91469334205389397</v>
      </c>
    </row>
    <row r="103" spans="1:9" ht="15.75" x14ac:dyDescent="0.25">
      <c r="A103" s="43" t="s">
        <v>34</v>
      </c>
      <c r="B103" s="11">
        <v>136567</v>
      </c>
      <c r="C103" s="12">
        <f>IF(AND($C$94&gt;0,$C$94&lt;&gt;"N/D")=TRUE,B103/$C$94,0)</f>
        <v>0.10608142590488116</v>
      </c>
      <c r="F103" s="128" t="s">
        <v>271</v>
      </c>
      <c r="G103" s="129"/>
      <c r="H103" s="11">
        <v>372690</v>
      </c>
      <c r="I103" s="12">
        <f t="shared" si="3"/>
        <v>0.28949516808958359</v>
      </c>
    </row>
    <row r="104" spans="1:9" ht="15.75" x14ac:dyDescent="0.25">
      <c r="F104" s="128" t="s">
        <v>272</v>
      </c>
      <c r="G104" s="129"/>
      <c r="H104" s="11">
        <v>331847</v>
      </c>
      <c r="I104" s="12">
        <f t="shared" si="3"/>
        <v>0.25776946804321027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1120982</v>
      </c>
      <c r="I105" s="12">
        <f t="shared" si="3"/>
        <v>0.8707474644218991</v>
      </c>
    </row>
    <row r="106" spans="1:9" ht="15.75" x14ac:dyDescent="0.25">
      <c r="A106" s="40" t="s">
        <v>37</v>
      </c>
      <c r="B106" s="10"/>
      <c r="C106" s="16"/>
      <c r="D106" s="11">
        <v>1286536</v>
      </c>
      <c r="F106" s="128" t="s">
        <v>264</v>
      </c>
      <c r="G106" s="129"/>
      <c r="H106" s="11">
        <v>559830</v>
      </c>
      <c r="I106" s="12">
        <f t="shared" si="3"/>
        <v>0.43486028589871356</v>
      </c>
    </row>
    <row r="107" spans="1:9" ht="15.75" x14ac:dyDescent="0.25">
      <c r="A107" s="44" t="s">
        <v>38</v>
      </c>
      <c r="B107" s="28"/>
      <c r="C107" s="45"/>
      <c r="D107" s="126">
        <v>41073.910000000003</v>
      </c>
      <c r="F107" s="128" t="s">
        <v>274</v>
      </c>
      <c r="G107" s="129"/>
      <c r="H107" s="11">
        <v>682664</v>
      </c>
      <c r="I107" s="12">
        <f t="shared" si="3"/>
        <v>0.53027430150717081</v>
      </c>
    </row>
    <row r="108" spans="1:9" ht="15.75" x14ac:dyDescent="0.25">
      <c r="A108" s="26" t="s">
        <v>218</v>
      </c>
      <c r="B108" s="10"/>
      <c r="C108" s="16"/>
      <c r="D108" s="127">
        <v>11101.06</v>
      </c>
      <c r="F108" s="128" t="s">
        <v>275</v>
      </c>
      <c r="G108" s="129"/>
      <c r="H108" s="11">
        <v>149053</v>
      </c>
      <c r="I108" s="12">
        <f t="shared" si="3"/>
        <v>0.1157802014791293</v>
      </c>
    </row>
    <row r="109" spans="1:9" ht="15.75" x14ac:dyDescent="0.25">
      <c r="F109" s="128" t="s">
        <v>276</v>
      </c>
      <c r="G109" s="129"/>
      <c r="H109" s="11">
        <v>101102</v>
      </c>
      <c r="I109" s="12">
        <f t="shared" si="3"/>
        <v>7.8533205839150702E-2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238917</v>
      </c>
      <c r="C112" s="12">
        <f>IF(AND($D$106&gt;0,$D$106&lt;&gt;"N/D")=TRUE,B112/$D$106,0)</f>
        <v>0.18570564679107307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528928</v>
      </c>
      <c r="C113" s="12">
        <f t="shared" ref="C113:C118" si="4">IF(AND($D$106&gt;0,$D$106&lt;&gt;"N/D")=TRUE,B113/$D$106,0)</f>
        <v>0.41112568944825484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297091</v>
      </c>
      <c r="C114" s="12">
        <f t="shared" si="4"/>
        <v>0.23092319219982962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112900</v>
      </c>
      <c r="C115" s="12">
        <f t="shared" si="4"/>
        <v>8.7755025899003219E-2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74388</v>
      </c>
      <c r="C116" s="12">
        <f t="shared" si="4"/>
        <v>5.7820379686227205E-2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14260</v>
      </c>
      <c r="C117" s="12">
        <f t="shared" si="4"/>
        <v>1.1084027186180566E-2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20052</v>
      </c>
      <c r="C118" s="12">
        <f t="shared" si="4"/>
        <v>1.5586038789431466E-2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2317860</v>
      </c>
      <c r="C135" s="133">
        <f>C136+C137</f>
        <v>1</v>
      </c>
      <c r="G135" s="49" t="s">
        <v>277</v>
      </c>
      <c r="H135" s="131">
        <f>SUM(H136:H138)</f>
        <v>1416993</v>
      </c>
      <c r="I135" s="132">
        <f>SUM(I136:I138)</f>
        <v>1</v>
      </c>
    </row>
    <row r="136" spans="1:9" ht="15.75" x14ac:dyDescent="0.25">
      <c r="A136" s="50" t="s">
        <v>75</v>
      </c>
      <c r="B136" s="11">
        <v>2284735</v>
      </c>
      <c r="C136" s="24">
        <f>IF(AND($B$135&gt;0,$B$135&lt;&gt;"N/D")=TRUE,B136/$B$135,0)</f>
        <v>0.98570880035895181</v>
      </c>
      <c r="G136" s="50" t="s">
        <v>101</v>
      </c>
      <c r="H136" s="11">
        <v>664450</v>
      </c>
      <c r="I136" s="24">
        <f>IF(H135&gt;0,H136/$H$135,0)</f>
        <v>0.46891551334410264</v>
      </c>
    </row>
    <row r="137" spans="1:9" ht="15.75" x14ac:dyDescent="0.25">
      <c r="A137" s="50" t="s">
        <v>76</v>
      </c>
      <c r="B137" s="11">
        <v>33125</v>
      </c>
      <c r="C137" s="24">
        <f>IF(AND($B$135&gt;0,$B$135&lt;&gt;"N/D")=TRUE,B137/$B$135,0)</f>
        <v>1.4291199641048209E-2</v>
      </c>
      <c r="G137" s="50" t="s">
        <v>278</v>
      </c>
      <c r="H137" s="11">
        <v>435940</v>
      </c>
      <c r="I137" s="24">
        <f>IF(H136&gt;0,H137/$H$135,0)</f>
        <v>0.3076514845168607</v>
      </c>
    </row>
    <row r="138" spans="1:9" ht="15.75" x14ac:dyDescent="0.25">
      <c r="G138" s="50" t="s">
        <v>279</v>
      </c>
      <c r="H138" s="11">
        <v>316603</v>
      </c>
      <c r="I138" s="24">
        <f>IF(H137&gt;0,H138/$H$135,0)</f>
        <v>0.22343300213903669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331348</v>
      </c>
      <c r="C141" s="24">
        <f t="shared" ref="C141:C146" si="6">IF(AND($B$136&gt;0,$B$136&lt;&gt;"N/D")=TRUE,B141/$B$136,0)</f>
        <v>0.14502688495602334</v>
      </c>
      <c r="G141" s="26" t="s">
        <v>281</v>
      </c>
      <c r="H141" s="119">
        <v>1777002</v>
      </c>
      <c r="I141" s="114">
        <f t="shared" ref="I141:I148" si="7">IF($B$58&gt;0,H141/$B$58,0)</f>
        <v>0.37318787772892015</v>
      </c>
    </row>
    <row r="142" spans="1:9" ht="15.75" x14ac:dyDescent="0.25">
      <c r="A142" s="43" t="s">
        <v>51</v>
      </c>
      <c r="B142" s="11">
        <v>1245822</v>
      </c>
      <c r="C142" s="24">
        <f t="shared" si="6"/>
        <v>0.545280743718637</v>
      </c>
      <c r="G142" s="116" t="s">
        <v>282</v>
      </c>
      <c r="H142" s="118">
        <f>SUM(H143:H148)</f>
        <v>2984680</v>
      </c>
      <c r="I142" s="121">
        <f t="shared" si="7"/>
        <v>0.62681212227107985</v>
      </c>
    </row>
    <row r="143" spans="1:9" ht="15.75" x14ac:dyDescent="0.25">
      <c r="A143" s="43" t="s">
        <v>52</v>
      </c>
      <c r="B143" s="11">
        <v>285646</v>
      </c>
      <c r="C143" s="24">
        <f t="shared" si="6"/>
        <v>0.12502368983711459</v>
      </c>
      <c r="G143" s="26" t="s">
        <v>288</v>
      </c>
      <c r="H143" s="119">
        <v>61515</v>
      </c>
      <c r="I143" s="114">
        <f t="shared" si="7"/>
        <v>1.2918754339327994E-2</v>
      </c>
    </row>
    <row r="144" spans="1:9" ht="15.75" x14ac:dyDescent="0.25">
      <c r="A144" s="43" t="s">
        <v>53</v>
      </c>
      <c r="B144" s="11">
        <v>421919</v>
      </c>
      <c r="C144" s="24">
        <f t="shared" si="6"/>
        <v>0.1846686814882251</v>
      </c>
      <c r="G144" s="26" t="s">
        <v>283</v>
      </c>
      <c r="H144" s="119">
        <v>1203098</v>
      </c>
      <c r="I144" s="114">
        <f t="shared" si="7"/>
        <v>0.25266239954705083</v>
      </c>
    </row>
    <row r="145" spans="1:9" ht="15.75" x14ac:dyDescent="0.25">
      <c r="A145" s="25" t="s">
        <v>14</v>
      </c>
      <c r="B145" s="31">
        <v>1372810</v>
      </c>
      <c r="C145" s="32">
        <f t="shared" si="6"/>
        <v>0.60086180673032097</v>
      </c>
      <c r="D145" s="52"/>
      <c r="G145" s="26" t="s">
        <v>284</v>
      </c>
      <c r="H145" s="119">
        <v>293278</v>
      </c>
      <c r="I145" s="114">
        <f t="shared" si="7"/>
        <v>6.1591261239200772E-2</v>
      </c>
    </row>
    <row r="146" spans="1:9" ht="15.75" x14ac:dyDescent="0.25">
      <c r="A146" s="25" t="s">
        <v>15</v>
      </c>
      <c r="B146" s="31">
        <v>911925</v>
      </c>
      <c r="C146" s="32">
        <f t="shared" si="6"/>
        <v>0.39913819326967898</v>
      </c>
      <c r="G146" s="26" t="s">
        <v>285</v>
      </c>
      <c r="H146" s="119">
        <v>15169</v>
      </c>
      <c r="I146" s="114">
        <f t="shared" si="7"/>
        <v>3.1856390241935518E-3</v>
      </c>
    </row>
    <row r="147" spans="1:9" x14ac:dyDescent="0.2">
      <c r="G147" s="26" t="s">
        <v>286</v>
      </c>
      <c r="H147" s="119">
        <v>1369756</v>
      </c>
      <c r="I147" s="114">
        <f t="shared" si="7"/>
        <v>0.28766221683850368</v>
      </c>
    </row>
    <row r="148" spans="1:9" x14ac:dyDescent="0.2">
      <c r="G148" s="26" t="s">
        <v>287</v>
      </c>
      <c r="H148" s="119">
        <v>41864</v>
      </c>
      <c r="I148" s="114">
        <f t="shared" si="7"/>
        <v>8.79185128280301E-3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8945.9</v>
      </c>
      <c r="E162" s="24">
        <f>IF(AND($D$107&gt;0,$D$107&lt;&gt;"N/D")=TRUE,D162/$D$107,0)</f>
        <v>0.21780005847994502</v>
      </c>
    </row>
    <row r="163" spans="1:9" ht="15.75" x14ac:dyDescent="0.2">
      <c r="A163" s="56" t="s">
        <v>55</v>
      </c>
      <c r="B163" s="28"/>
      <c r="C163" s="45"/>
      <c r="D163" s="57">
        <v>2037.27</v>
      </c>
      <c r="E163" s="23">
        <f t="shared" ref="E163:E173" si="8">IF(AND($D$107&gt;0,$D$107&lt;&gt;"N/D")=TRUE,D163/$D$107,0)</f>
        <v>4.9600098943587301E-2</v>
      </c>
    </row>
    <row r="164" spans="1:9" ht="15.75" x14ac:dyDescent="0.2">
      <c r="A164" s="51" t="s">
        <v>56</v>
      </c>
      <c r="B164" s="10"/>
      <c r="C164" s="16"/>
      <c r="D164" s="55">
        <v>3561.11</v>
      </c>
      <c r="E164" s="24">
        <f t="shared" si="8"/>
        <v>8.6700048765749355E-2</v>
      </c>
    </row>
    <row r="165" spans="1:9" ht="15.75" x14ac:dyDescent="0.2">
      <c r="A165" s="56" t="s">
        <v>57</v>
      </c>
      <c r="B165" s="28"/>
      <c r="C165" s="45"/>
      <c r="D165" s="57">
        <v>1963.33</v>
      </c>
      <c r="E165" s="23">
        <f t="shared" si="8"/>
        <v>4.7799929444262791E-2</v>
      </c>
    </row>
    <row r="166" spans="1:9" ht="15.75" x14ac:dyDescent="0.2">
      <c r="A166" s="51" t="s">
        <v>58</v>
      </c>
      <c r="B166" s="10"/>
      <c r="C166" s="16"/>
      <c r="D166" s="55">
        <v>920.06</v>
      </c>
      <c r="E166" s="24">
        <f t="shared" si="8"/>
        <v>2.2400107513504311E-2</v>
      </c>
    </row>
    <row r="167" spans="1:9" ht="15.75" x14ac:dyDescent="0.2">
      <c r="A167" s="56" t="s">
        <v>59</v>
      </c>
      <c r="B167" s="28"/>
      <c r="C167" s="45"/>
      <c r="D167" s="57">
        <v>4296.33</v>
      </c>
      <c r="E167" s="23">
        <f t="shared" si="8"/>
        <v>0.10459997599449382</v>
      </c>
    </row>
    <row r="168" spans="1:9" ht="15.75" x14ac:dyDescent="0.2">
      <c r="A168" s="51" t="s">
        <v>63</v>
      </c>
      <c r="B168" s="10"/>
      <c r="C168" s="16"/>
      <c r="D168" s="55">
        <v>3441.99</v>
      </c>
      <c r="E168" s="24">
        <f t="shared" si="8"/>
        <v>8.3799910941032868E-2</v>
      </c>
    </row>
    <row r="169" spans="1:9" ht="15.75" x14ac:dyDescent="0.2">
      <c r="A169" s="56" t="s">
        <v>64</v>
      </c>
      <c r="B169" s="28"/>
      <c r="C169" s="45"/>
      <c r="D169" s="57">
        <v>1979.76</v>
      </c>
      <c r="E169" s="23">
        <f t="shared" si="8"/>
        <v>4.8199940059273631E-2</v>
      </c>
    </row>
    <row r="170" spans="1:9" ht="15.75" x14ac:dyDescent="0.2">
      <c r="A170" s="51" t="s">
        <v>65</v>
      </c>
      <c r="B170" s="10"/>
      <c r="C170" s="16"/>
      <c r="D170" s="55">
        <v>2505.5100000000002</v>
      </c>
      <c r="E170" s="24">
        <f t="shared" si="8"/>
        <v>6.1000036276069161E-2</v>
      </c>
    </row>
    <row r="171" spans="1:9" ht="15.75" x14ac:dyDescent="0.2">
      <c r="A171" s="56" t="s">
        <v>66</v>
      </c>
      <c r="B171" s="28"/>
      <c r="C171" s="45"/>
      <c r="D171" s="57">
        <v>1240.43</v>
      </c>
      <c r="E171" s="23">
        <f t="shared" si="8"/>
        <v>3.0199949310888589E-2</v>
      </c>
    </row>
    <row r="172" spans="1:9" ht="15.75" x14ac:dyDescent="0.2">
      <c r="A172" s="51" t="s">
        <v>67</v>
      </c>
      <c r="B172" s="10"/>
      <c r="C172" s="16"/>
      <c r="D172" s="55">
        <v>435.38</v>
      </c>
      <c r="E172" s="24">
        <f t="shared" si="8"/>
        <v>1.0599916102460173E-2</v>
      </c>
    </row>
    <row r="173" spans="1:9" ht="15.75" x14ac:dyDescent="0.2">
      <c r="A173" s="56" t="s">
        <v>68</v>
      </c>
      <c r="B173" s="28"/>
      <c r="C173" s="45"/>
      <c r="D173" s="57">
        <v>9746.84</v>
      </c>
      <c r="E173" s="23">
        <f t="shared" si="8"/>
        <v>0.23730002816873288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215114</v>
      </c>
      <c r="E177" s="78">
        <v>205763</v>
      </c>
      <c r="F177" s="79">
        <v>5108</v>
      </c>
      <c r="G177" s="79">
        <v>1042549.57</v>
      </c>
      <c r="H177" s="80">
        <v>1.1023000000000001</v>
      </c>
    </row>
    <row r="178" spans="1:8" x14ac:dyDescent="0.2">
      <c r="A178" s="214" t="s">
        <v>195</v>
      </c>
      <c r="B178" s="215"/>
      <c r="C178" s="216"/>
      <c r="D178" s="58">
        <v>816</v>
      </c>
      <c r="E178" s="58">
        <v>6563</v>
      </c>
      <c r="F178" s="59">
        <v>2266</v>
      </c>
      <c r="G178" s="59">
        <v>544799.37</v>
      </c>
      <c r="H178" s="76">
        <v>3.6999999999999998E-2</v>
      </c>
    </row>
    <row r="179" spans="1:8" ht="15" customHeight="1" x14ac:dyDescent="0.2">
      <c r="A179" s="225" t="s">
        <v>196</v>
      </c>
      <c r="B179" s="226"/>
      <c r="C179" s="227"/>
      <c r="D179" s="60">
        <v>81</v>
      </c>
      <c r="E179" s="60">
        <v>317</v>
      </c>
      <c r="F179" s="61">
        <v>4345</v>
      </c>
      <c r="G179" s="61">
        <v>11072434.48</v>
      </c>
      <c r="H179" s="77">
        <v>0.21460000000000001</v>
      </c>
    </row>
    <row r="180" spans="1:8" ht="15" customHeight="1" x14ac:dyDescent="0.2">
      <c r="A180" s="214" t="s">
        <v>197</v>
      </c>
      <c r="B180" s="215"/>
      <c r="C180" s="216"/>
      <c r="D180" s="58">
        <v>47</v>
      </c>
      <c r="E180" s="58">
        <v>372</v>
      </c>
      <c r="F180" s="59">
        <v>10757</v>
      </c>
      <c r="G180" s="59">
        <v>5604777.0999999996</v>
      </c>
      <c r="H180" s="76">
        <v>0.2828</v>
      </c>
    </row>
    <row r="181" spans="1:8" ht="15" customHeight="1" x14ac:dyDescent="0.2">
      <c r="A181" s="225" t="s">
        <v>93</v>
      </c>
      <c r="B181" s="226"/>
      <c r="C181" s="227"/>
      <c r="D181" s="60">
        <v>32867</v>
      </c>
      <c r="E181" s="60">
        <v>30514</v>
      </c>
      <c r="F181" s="61">
        <v>5373</v>
      </c>
      <c r="G181" s="61">
        <v>2630358.54</v>
      </c>
      <c r="H181" s="77">
        <v>0.9214</v>
      </c>
    </row>
    <row r="182" spans="1:8" ht="15" customHeight="1" x14ac:dyDescent="0.2">
      <c r="A182" s="214" t="s">
        <v>92</v>
      </c>
      <c r="B182" s="215"/>
      <c r="C182" s="216"/>
      <c r="D182" s="58">
        <v>435</v>
      </c>
      <c r="E182" s="58">
        <v>6499</v>
      </c>
      <c r="F182" s="59">
        <v>4649</v>
      </c>
      <c r="G182" s="59">
        <v>9125634.1199999992</v>
      </c>
      <c r="H182" s="76">
        <v>0.18440000000000001</v>
      </c>
    </row>
    <row r="183" spans="1:8" ht="15" customHeight="1" x14ac:dyDescent="0.2">
      <c r="A183" s="225" t="s">
        <v>94</v>
      </c>
      <c r="B183" s="226"/>
      <c r="C183" s="227"/>
      <c r="D183" s="60">
        <v>6397</v>
      </c>
      <c r="E183" s="60">
        <v>21252</v>
      </c>
      <c r="F183" s="61">
        <v>8627</v>
      </c>
      <c r="G183" s="61">
        <v>4058475.14</v>
      </c>
      <c r="H183" s="77">
        <v>0.66249999999999998</v>
      </c>
    </row>
    <row r="184" spans="1:8" ht="15" customHeight="1" x14ac:dyDescent="0.2">
      <c r="A184" s="214" t="s">
        <v>95</v>
      </c>
      <c r="B184" s="215"/>
      <c r="C184" s="216"/>
      <c r="D184" s="58">
        <v>91396</v>
      </c>
      <c r="E184" s="58">
        <v>42568</v>
      </c>
      <c r="F184" s="59">
        <v>3033</v>
      </c>
      <c r="G184" s="59">
        <v>320365.33</v>
      </c>
      <c r="H184" s="76">
        <v>1.8295999999999999</v>
      </c>
    </row>
    <row r="185" spans="1:8" ht="15" customHeight="1" x14ac:dyDescent="0.2">
      <c r="A185" s="225" t="s">
        <v>199</v>
      </c>
      <c r="B185" s="226"/>
      <c r="C185" s="227"/>
      <c r="D185" s="60">
        <v>26990</v>
      </c>
      <c r="E185" s="60">
        <v>20896</v>
      </c>
      <c r="F185" s="61">
        <v>1952</v>
      </c>
      <c r="G185" s="61">
        <v>316260.98</v>
      </c>
      <c r="H185" s="77">
        <v>2.4211</v>
      </c>
    </row>
    <row r="186" spans="1:8" ht="15" customHeight="1" x14ac:dyDescent="0.2">
      <c r="A186" s="214" t="s">
        <v>200</v>
      </c>
      <c r="B186" s="215"/>
      <c r="C186" s="216"/>
      <c r="D186" s="58">
        <v>3961</v>
      </c>
      <c r="E186" s="58">
        <v>18055</v>
      </c>
      <c r="F186" s="59">
        <v>6295</v>
      </c>
      <c r="G186" s="59">
        <v>1788328.75</v>
      </c>
      <c r="H186" s="76">
        <v>0.58040000000000003</v>
      </c>
    </row>
    <row r="187" spans="1:8" ht="15" customHeight="1" x14ac:dyDescent="0.2">
      <c r="A187" s="225" t="s">
        <v>96</v>
      </c>
      <c r="B187" s="226"/>
      <c r="C187" s="227"/>
      <c r="D187" s="60">
        <v>5</v>
      </c>
      <c r="E187" s="60">
        <v>643</v>
      </c>
      <c r="F187" s="61">
        <v>20526</v>
      </c>
      <c r="G187" s="61">
        <v>185497601.34</v>
      </c>
      <c r="H187" s="77">
        <v>0.5645</v>
      </c>
    </row>
    <row r="188" spans="1:8" ht="15" customHeight="1" x14ac:dyDescent="0.2">
      <c r="A188" s="214" t="s">
        <v>201</v>
      </c>
      <c r="B188" s="215"/>
      <c r="C188" s="216"/>
      <c r="D188" s="58">
        <v>1618</v>
      </c>
      <c r="E188" s="58">
        <v>15220</v>
      </c>
      <c r="F188" s="59">
        <v>3362</v>
      </c>
      <c r="G188" s="59">
        <v>2489964.0499999998</v>
      </c>
      <c r="H188" s="76">
        <v>3.1257999999999999</v>
      </c>
    </row>
    <row r="189" spans="1:8" ht="15" customHeight="1" x14ac:dyDescent="0.2">
      <c r="A189" s="225" t="s">
        <v>202</v>
      </c>
      <c r="B189" s="226"/>
      <c r="C189" s="227"/>
      <c r="D189" s="60">
        <v>2797</v>
      </c>
      <c r="E189" s="60">
        <v>1587</v>
      </c>
      <c r="F189" s="61">
        <v>1656</v>
      </c>
      <c r="G189" s="61">
        <v>528248.18999999994</v>
      </c>
      <c r="H189" s="77">
        <v>1.0827</v>
      </c>
    </row>
    <row r="190" spans="1:8" ht="15" customHeight="1" x14ac:dyDescent="0.2">
      <c r="A190" s="214" t="s">
        <v>203</v>
      </c>
      <c r="B190" s="215"/>
      <c r="C190" s="216"/>
      <c r="D190" s="58">
        <v>1280</v>
      </c>
      <c r="E190" s="58">
        <v>6415</v>
      </c>
      <c r="F190" s="59">
        <v>24991</v>
      </c>
      <c r="G190" s="59">
        <v>26880403.890000001</v>
      </c>
      <c r="H190" s="76">
        <v>1.3319000000000001</v>
      </c>
    </row>
    <row r="191" spans="1:8" ht="15" customHeight="1" x14ac:dyDescent="0.2">
      <c r="A191" s="225" t="s">
        <v>204</v>
      </c>
      <c r="B191" s="226"/>
      <c r="C191" s="227"/>
      <c r="D191" s="60">
        <v>402</v>
      </c>
      <c r="E191" s="60">
        <v>2439</v>
      </c>
      <c r="F191" s="61">
        <v>3556</v>
      </c>
      <c r="G191" s="61">
        <v>4101859.4</v>
      </c>
      <c r="H191" s="77">
        <v>1.5701000000000001</v>
      </c>
    </row>
    <row r="192" spans="1:8" ht="15" customHeight="1" x14ac:dyDescent="0.2">
      <c r="A192" s="214" t="s">
        <v>205</v>
      </c>
      <c r="B192" s="215"/>
      <c r="C192" s="216"/>
      <c r="D192" s="58">
        <v>2974</v>
      </c>
      <c r="E192" s="58">
        <v>1623</v>
      </c>
      <c r="F192" s="59">
        <v>3433</v>
      </c>
      <c r="G192" s="59">
        <v>444800.7</v>
      </c>
      <c r="H192" s="76">
        <v>0.88939999999999997</v>
      </c>
    </row>
    <row r="193" spans="1:9" ht="15" customHeight="1" x14ac:dyDescent="0.2">
      <c r="A193" s="225" t="s">
        <v>206</v>
      </c>
      <c r="B193" s="226"/>
      <c r="C193" s="227"/>
      <c r="D193" s="60">
        <v>3635</v>
      </c>
      <c r="E193" s="60">
        <v>4082</v>
      </c>
      <c r="F193" s="61">
        <v>2982</v>
      </c>
      <c r="G193" s="61">
        <v>329845.07</v>
      </c>
      <c r="H193" s="77">
        <v>2.6414</v>
      </c>
    </row>
    <row r="194" spans="1:9" ht="15" customHeight="1" x14ac:dyDescent="0.2">
      <c r="A194" s="214" t="s">
        <v>207</v>
      </c>
      <c r="B194" s="215"/>
      <c r="C194" s="216"/>
      <c r="D194" s="58">
        <v>10158</v>
      </c>
      <c r="E194" s="58">
        <v>8295</v>
      </c>
      <c r="F194" s="59">
        <v>2731</v>
      </c>
      <c r="G194" s="59">
        <v>299223.06</v>
      </c>
      <c r="H194" s="76">
        <v>7.5076999999999998</v>
      </c>
    </row>
    <row r="195" spans="1:9" ht="15" customHeight="1" x14ac:dyDescent="0.2">
      <c r="A195" s="225" t="s">
        <v>208</v>
      </c>
      <c r="B195" s="226"/>
      <c r="C195" s="227"/>
      <c r="D195" s="60">
        <v>548</v>
      </c>
      <c r="E195" s="60">
        <v>10457</v>
      </c>
      <c r="F195" s="61">
        <v>5443</v>
      </c>
      <c r="G195" s="61">
        <v>14040856.1</v>
      </c>
      <c r="H195" s="77">
        <v>0.3412</v>
      </c>
    </row>
    <row r="196" spans="1:9" ht="15" customHeight="1" x14ac:dyDescent="0.2">
      <c r="A196" s="214" t="s">
        <v>97</v>
      </c>
      <c r="B196" s="215"/>
      <c r="C196" s="216"/>
      <c r="D196" s="58">
        <v>28707</v>
      </c>
      <c r="E196" s="58">
        <v>7966</v>
      </c>
      <c r="F196" s="59">
        <v>4567</v>
      </c>
      <c r="G196" s="59">
        <v>196242.76</v>
      </c>
      <c r="H196" s="76">
        <v>0.60770000000000002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11626.96</v>
      </c>
      <c r="E205" s="182">
        <v>12321.52</v>
      </c>
      <c r="F205" s="182">
        <v>12217.87</v>
      </c>
      <c r="G205" s="182">
        <v>13110.61</v>
      </c>
      <c r="H205" s="182">
        <v>10732.78</v>
      </c>
      <c r="I205" s="182">
        <v>11193.44</v>
      </c>
    </row>
    <row r="206" spans="1:9" ht="15" customHeight="1" x14ac:dyDescent="0.2">
      <c r="A206" s="214" t="s">
        <v>383</v>
      </c>
      <c r="B206" s="215"/>
      <c r="C206" s="216"/>
      <c r="D206" s="183">
        <v>7239.17</v>
      </c>
      <c r="E206" s="183">
        <v>9088.4699999999993</v>
      </c>
      <c r="F206" s="183">
        <v>7398.7</v>
      </c>
      <c r="G206" s="183">
        <v>9026.5499999999993</v>
      </c>
      <c r="H206" s="183">
        <v>6876.34</v>
      </c>
      <c r="I206" s="183">
        <v>9283.8799999999992</v>
      </c>
    </row>
    <row r="207" spans="1:9" ht="15" customHeight="1" x14ac:dyDescent="0.2">
      <c r="A207" s="225" t="s">
        <v>384</v>
      </c>
      <c r="B207" s="226"/>
      <c r="C207" s="227"/>
      <c r="D207" s="184">
        <v>21422.69</v>
      </c>
      <c r="E207" s="184">
        <v>21422.69</v>
      </c>
      <c r="F207" s="184">
        <v>22031.96</v>
      </c>
      <c r="G207" s="184">
        <v>22031.96</v>
      </c>
      <c r="H207" s="184">
        <v>15595.42</v>
      </c>
      <c r="I207" s="184">
        <v>15595.42</v>
      </c>
    </row>
    <row r="208" spans="1:9" ht="15" customHeight="1" x14ac:dyDescent="0.2">
      <c r="A208" s="214" t="s">
        <v>385</v>
      </c>
      <c r="B208" s="215"/>
      <c r="C208" s="216"/>
      <c r="D208" s="183">
        <v>12932.85</v>
      </c>
      <c r="E208" s="183">
        <v>12953.09</v>
      </c>
      <c r="F208" s="183">
        <v>14704.02</v>
      </c>
      <c r="G208" s="183">
        <v>14727.6</v>
      </c>
      <c r="H208" s="183">
        <v>9644.64</v>
      </c>
      <c r="I208" s="183">
        <v>9652.17</v>
      </c>
    </row>
    <row r="209" spans="1:9" ht="15" customHeight="1" x14ac:dyDescent="0.2">
      <c r="A209" s="225" t="s">
        <v>386</v>
      </c>
      <c r="B209" s="226"/>
      <c r="C209" s="227"/>
      <c r="D209" s="184">
        <v>8267.7800000000007</v>
      </c>
      <c r="E209" s="184">
        <v>8268.32</v>
      </c>
      <c r="F209" s="184">
        <v>8281.98</v>
      </c>
      <c r="G209" s="184">
        <v>8282.1299999999992</v>
      </c>
      <c r="H209" s="184">
        <v>8202.2000000000007</v>
      </c>
      <c r="I209" s="184">
        <v>8204.48</v>
      </c>
    </row>
    <row r="210" spans="1:9" ht="15" customHeight="1" x14ac:dyDescent="0.2">
      <c r="A210" s="214" t="s">
        <v>387</v>
      </c>
      <c r="B210" s="215"/>
      <c r="C210" s="216"/>
      <c r="D210" s="183">
        <v>29437.32</v>
      </c>
      <c r="E210" s="183">
        <v>29437.32</v>
      </c>
      <c r="F210" s="183">
        <v>29577.79</v>
      </c>
      <c r="G210" s="183">
        <v>29577.79</v>
      </c>
      <c r="H210" s="183">
        <v>28980.34</v>
      </c>
      <c r="I210" s="183">
        <v>28980.34</v>
      </c>
    </row>
    <row r="211" spans="1:9" ht="15" customHeight="1" x14ac:dyDescent="0.2">
      <c r="A211" s="225" t="s">
        <v>388</v>
      </c>
      <c r="B211" s="226"/>
      <c r="C211" s="227"/>
      <c r="D211" s="184">
        <v>10212.48</v>
      </c>
      <c r="E211" s="184">
        <v>10199.290000000001</v>
      </c>
      <c r="F211" s="184">
        <v>11114.8</v>
      </c>
      <c r="G211" s="184">
        <v>11099.12</v>
      </c>
      <c r="H211" s="184">
        <v>8968.42</v>
      </c>
      <c r="I211" s="184">
        <v>8959.7000000000007</v>
      </c>
    </row>
    <row r="212" spans="1:9" ht="15" customHeight="1" x14ac:dyDescent="0.2">
      <c r="A212" s="214" t="s">
        <v>389</v>
      </c>
      <c r="B212" s="215"/>
      <c r="C212" s="216"/>
      <c r="D212" s="183">
        <v>13275.48</v>
      </c>
      <c r="E212" s="183">
        <v>13312.39</v>
      </c>
      <c r="F212" s="183">
        <v>13794.83</v>
      </c>
      <c r="G212" s="183">
        <v>13844.26</v>
      </c>
      <c r="H212" s="183">
        <v>11292.18</v>
      </c>
      <c r="I212" s="183">
        <v>11292.91</v>
      </c>
    </row>
    <row r="213" spans="1:9" ht="15" customHeight="1" x14ac:dyDescent="0.2">
      <c r="A213" s="225" t="s">
        <v>390</v>
      </c>
      <c r="B213" s="226"/>
      <c r="C213" s="227"/>
      <c r="D213" s="184">
        <v>10858.52</v>
      </c>
      <c r="E213" s="184">
        <v>10859.23</v>
      </c>
      <c r="F213" s="184">
        <v>11407.73</v>
      </c>
      <c r="G213" s="184">
        <v>11408.7</v>
      </c>
      <c r="H213" s="184">
        <v>10282.33</v>
      </c>
      <c r="I213" s="184">
        <v>10282.879999999999</v>
      </c>
    </row>
    <row r="214" spans="1:9" ht="15" customHeight="1" x14ac:dyDescent="0.2">
      <c r="A214" s="214" t="s">
        <v>391</v>
      </c>
      <c r="B214" s="215"/>
      <c r="C214" s="216"/>
      <c r="D214" s="183">
        <v>15331.36</v>
      </c>
      <c r="E214" s="183">
        <v>15331.36</v>
      </c>
      <c r="F214" s="183">
        <v>16502.43</v>
      </c>
      <c r="G214" s="183">
        <v>16502.43</v>
      </c>
      <c r="H214" s="183">
        <v>14363.53</v>
      </c>
      <c r="I214" s="183">
        <v>14363.53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471752</v>
      </c>
      <c r="E220" s="58">
        <v>388026</v>
      </c>
      <c r="F220" s="58">
        <v>284043</v>
      </c>
      <c r="G220" s="58">
        <v>229294</v>
      </c>
      <c r="H220" s="58">
        <v>187709</v>
      </c>
      <c r="I220" s="58">
        <v>158732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12</v>
      </c>
      <c r="E222" s="58">
        <v>6</v>
      </c>
      <c r="F222" s="58">
        <v>12</v>
      </c>
      <c r="G222" s="58">
        <v>6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9040</v>
      </c>
      <c r="E223" s="58">
        <v>6139</v>
      </c>
      <c r="F223" s="58">
        <v>6149</v>
      </c>
      <c r="G223" s="58">
        <v>4042</v>
      </c>
      <c r="H223" s="58">
        <v>2891</v>
      </c>
      <c r="I223" s="58">
        <v>2097</v>
      </c>
    </row>
    <row r="224" spans="1:9" ht="15" customHeight="1" x14ac:dyDescent="0.2">
      <c r="A224" s="208" t="s">
        <v>404</v>
      </c>
      <c r="B224" s="209"/>
      <c r="C224" s="209"/>
      <c r="D224" s="181">
        <v>121916</v>
      </c>
      <c r="E224" s="58">
        <v>95080</v>
      </c>
      <c r="F224" s="58">
        <v>73128</v>
      </c>
      <c r="G224" s="58">
        <v>55206</v>
      </c>
      <c r="H224" s="58">
        <v>48788</v>
      </c>
      <c r="I224" s="58">
        <v>39874</v>
      </c>
    </row>
    <row r="225" spans="1:9" ht="15" customHeight="1" x14ac:dyDescent="0.2">
      <c r="A225" s="208" t="s">
        <v>405</v>
      </c>
      <c r="B225" s="209"/>
      <c r="C225" s="209"/>
      <c r="D225" s="181">
        <v>140192</v>
      </c>
      <c r="E225" s="58">
        <v>116144</v>
      </c>
      <c r="F225" s="58">
        <v>82011</v>
      </c>
      <c r="G225" s="58">
        <v>66778</v>
      </c>
      <c r="H225" s="58">
        <v>58181</v>
      </c>
      <c r="I225" s="58">
        <v>49366</v>
      </c>
    </row>
    <row r="226" spans="1:9" ht="15" customHeight="1" x14ac:dyDescent="0.2">
      <c r="A226" s="208" t="s">
        <v>406</v>
      </c>
      <c r="B226" s="209"/>
      <c r="C226" s="209"/>
      <c r="D226" s="181">
        <v>110162</v>
      </c>
      <c r="E226" s="58">
        <v>93264</v>
      </c>
      <c r="F226" s="58">
        <v>65248</v>
      </c>
      <c r="G226" s="58">
        <v>54723</v>
      </c>
      <c r="H226" s="58">
        <v>44914</v>
      </c>
      <c r="I226" s="58">
        <v>38541</v>
      </c>
    </row>
    <row r="227" spans="1:9" ht="15" customHeight="1" x14ac:dyDescent="0.2">
      <c r="A227" s="208" t="s">
        <v>407</v>
      </c>
      <c r="B227" s="209"/>
      <c r="C227" s="209"/>
      <c r="D227" s="181">
        <v>70277</v>
      </c>
      <c r="E227" s="58">
        <v>60411</v>
      </c>
      <c r="F227" s="58">
        <v>43617</v>
      </c>
      <c r="G227" s="58">
        <v>37050</v>
      </c>
      <c r="H227" s="58">
        <v>26660</v>
      </c>
      <c r="I227" s="58">
        <v>23361</v>
      </c>
    </row>
    <row r="228" spans="1:9" ht="15" customHeight="1" x14ac:dyDescent="0.2">
      <c r="A228" s="208" t="s">
        <v>408</v>
      </c>
      <c r="B228" s="209"/>
      <c r="C228" s="209"/>
      <c r="D228" s="181">
        <v>17389</v>
      </c>
      <c r="E228" s="58">
        <v>14670</v>
      </c>
      <c r="F228" s="58">
        <v>11779</v>
      </c>
      <c r="G228" s="58">
        <v>9753</v>
      </c>
      <c r="H228" s="58">
        <v>5610</v>
      </c>
      <c r="I228" s="58">
        <v>4917</v>
      </c>
    </row>
    <row r="229" spans="1:9" ht="15" customHeight="1" x14ac:dyDescent="0.2">
      <c r="A229" s="208" t="s">
        <v>409</v>
      </c>
      <c r="B229" s="209"/>
      <c r="C229" s="209"/>
      <c r="D229" s="181">
        <v>2764</v>
      </c>
      <c r="E229" s="58">
        <v>2312</v>
      </c>
      <c r="F229" s="58">
        <v>2099</v>
      </c>
      <c r="G229" s="58">
        <v>1736</v>
      </c>
      <c r="H229" s="58">
        <v>665</v>
      </c>
      <c r="I229" s="58">
        <v>576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748</v>
      </c>
      <c r="E231" s="58">
        <v>524</v>
      </c>
      <c r="F231" s="58">
        <v>317</v>
      </c>
      <c r="G231" s="58">
        <v>220</v>
      </c>
      <c r="H231" s="58">
        <v>431</v>
      </c>
      <c r="I231" s="58">
        <v>304</v>
      </c>
    </row>
    <row r="232" spans="1:9" ht="15" customHeight="1" x14ac:dyDescent="0.2">
      <c r="A232" s="208" t="s">
        <v>412</v>
      </c>
      <c r="B232" s="209"/>
      <c r="C232" s="209"/>
      <c r="D232" s="181">
        <v>302597</v>
      </c>
      <c r="E232" s="58">
        <v>240777</v>
      </c>
      <c r="F232" s="58">
        <v>175989</v>
      </c>
      <c r="G232" s="58">
        <v>136158</v>
      </c>
      <c r="H232" s="58">
        <v>126608</v>
      </c>
      <c r="I232" s="58">
        <v>104619</v>
      </c>
    </row>
    <row r="233" spans="1:9" ht="15" customHeight="1" x14ac:dyDescent="0.2">
      <c r="A233" s="208" t="s">
        <v>413</v>
      </c>
      <c r="B233" s="209"/>
      <c r="C233" s="209"/>
      <c r="D233" s="181">
        <v>128545</v>
      </c>
      <c r="E233" s="58">
        <v>110332</v>
      </c>
      <c r="F233" s="58">
        <v>79619</v>
      </c>
      <c r="G233" s="58">
        <v>67372</v>
      </c>
      <c r="H233" s="58">
        <v>48926</v>
      </c>
      <c r="I233" s="58">
        <v>42960</v>
      </c>
    </row>
    <row r="234" spans="1:9" ht="15" customHeight="1" x14ac:dyDescent="0.2">
      <c r="A234" s="208" t="s">
        <v>414</v>
      </c>
      <c r="B234" s="209"/>
      <c r="C234" s="209"/>
      <c r="D234" s="181">
        <v>26613</v>
      </c>
      <c r="E234" s="58">
        <v>23751</v>
      </c>
      <c r="F234" s="58">
        <v>18105</v>
      </c>
      <c r="G234" s="58">
        <v>16044</v>
      </c>
      <c r="H234" s="58">
        <v>8508</v>
      </c>
      <c r="I234" s="58">
        <v>7707</v>
      </c>
    </row>
    <row r="235" spans="1:9" ht="15" customHeight="1" x14ac:dyDescent="0.2">
      <c r="A235" s="208" t="s">
        <v>415</v>
      </c>
      <c r="B235" s="209"/>
      <c r="C235" s="209"/>
      <c r="D235" s="181">
        <v>8354</v>
      </c>
      <c r="E235" s="58">
        <v>7747</v>
      </c>
      <c r="F235" s="58">
        <v>6829</v>
      </c>
      <c r="G235" s="58">
        <v>6316</v>
      </c>
      <c r="H235" s="58">
        <v>1525</v>
      </c>
      <c r="I235" s="58">
        <v>1431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4895</v>
      </c>
      <c r="E238" s="58">
        <v>4895</v>
      </c>
      <c r="F238" s="58">
        <v>3184</v>
      </c>
      <c r="G238" s="58">
        <v>3184</v>
      </c>
      <c r="H238" s="58">
        <v>1711</v>
      </c>
      <c r="I238" s="58">
        <v>1711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12379</v>
      </c>
      <c r="E240" s="58">
        <v>11778</v>
      </c>
      <c r="F240" s="58">
        <v>7069</v>
      </c>
      <c r="G240" s="58">
        <v>6661</v>
      </c>
      <c r="H240" s="58">
        <v>5310</v>
      </c>
      <c r="I240" s="58">
        <v>5117</v>
      </c>
    </row>
    <row r="241" spans="1:9" ht="15" customHeight="1" x14ac:dyDescent="0.2">
      <c r="A241" s="208" t="s">
        <v>421</v>
      </c>
      <c r="B241" s="209"/>
      <c r="C241" s="209"/>
      <c r="D241" s="181">
        <v>43321</v>
      </c>
      <c r="E241" s="58">
        <v>40246</v>
      </c>
      <c r="F241" s="58">
        <v>25953</v>
      </c>
      <c r="G241" s="58">
        <v>23605</v>
      </c>
      <c r="H241" s="58">
        <v>17368</v>
      </c>
      <c r="I241" s="58">
        <v>16641</v>
      </c>
    </row>
    <row r="242" spans="1:9" ht="15" customHeight="1" x14ac:dyDescent="0.2">
      <c r="A242" s="208" t="s">
        <v>422</v>
      </c>
      <c r="B242" s="209"/>
      <c r="C242" s="209"/>
      <c r="D242" s="181">
        <v>130138</v>
      </c>
      <c r="E242" s="58">
        <v>113590</v>
      </c>
      <c r="F242" s="58">
        <v>79944</v>
      </c>
      <c r="G242" s="58">
        <v>67854</v>
      </c>
      <c r="H242" s="58">
        <v>50194</v>
      </c>
      <c r="I242" s="58">
        <v>45736</v>
      </c>
    </row>
    <row r="243" spans="1:9" ht="15" customHeight="1" x14ac:dyDescent="0.2">
      <c r="A243" s="208" t="s">
        <v>423</v>
      </c>
      <c r="B243" s="209"/>
      <c r="C243" s="209"/>
      <c r="D243" s="181">
        <v>118132</v>
      </c>
      <c r="E243" s="58">
        <v>91531</v>
      </c>
      <c r="F243" s="58">
        <v>74329</v>
      </c>
      <c r="G243" s="58">
        <v>56120</v>
      </c>
      <c r="H243" s="58">
        <v>43803</v>
      </c>
      <c r="I243" s="58">
        <v>35411</v>
      </c>
    </row>
    <row r="244" spans="1:9" ht="15" customHeight="1" x14ac:dyDescent="0.2">
      <c r="A244" s="208" t="s">
        <v>424</v>
      </c>
      <c r="B244" s="209"/>
      <c r="C244" s="209"/>
      <c r="D244" s="181">
        <v>42662</v>
      </c>
      <c r="E244" s="58">
        <v>32072</v>
      </c>
      <c r="F244" s="58">
        <v>26806</v>
      </c>
      <c r="G244" s="58">
        <v>19912</v>
      </c>
      <c r="H244" s="58">
        <v>15856</v>
      </c>
      <c r="I244" s="58">
        <v>12160</v>
      </c>
    </row>
    <row r="245" spans="1:9" ht="15" customHeight="1" x14ac:dyDescent="0.2">
      <c r="A245" s="208" t="s">
        <v>425</v>
      </c>
      <c r="B245" s="209"/>
      <c r="C245" s="209"/>
      <c r="D245" s="181">
        <v>35685</v>
      </c>
      <c r="E245" s="58">
        <v>26824</v>
      </c>
      <c r="F245" s="58">
        <v>19668</v>
      </c>
      <c r="G245" s="58">
        <v>14790</v>
      </c>
      <c r="H245" s="58">
        <v>16017</v>
      </c>
      <c r="I245" s="58">
        <v>12034</v>
      </c>
    </row>
    <row r="246" spans="1:9" ht="15" customHeight="1" x14ac:dyDescent="0.2">
      <c r="A246" s="208" t="s">
        <v>426</v>
      </c>
      <c r="B246" s="209"/>
      <c r="C246" s="209"/>
      <c r="D246" s="181">
        <v>89435</v>
      </c>
      <c r="E246" s="58">
        <v>71985</v>
      </c>
      <c r="F246" s="58">
        <v>50274</v>
      </c>
      <c r="G246" s="58">
        <v>40352</v>
      </c>
      <c r="H246" s="58">
        <v>39161</v>
      </c>
      <c r="I246" s="58">
        <v>31633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66830</v>
      </c>
      <c r="E248" s="58">
        <v>36337</v>
      </c>
      <c r="F248" s="58">
        <v>7069</v>
      </c>
      <c r="G248" s="58">
        <v>6661</v>
      </c>
      <c r="H248" s="58">
        <v>20411</v>
      </c>
      <c r="I248" s="58">
        <v>9913</v>
      </c>
    </row>
    <row r="249" spans="1:9" ht="15" customHeight="1" x14ac:dyDescent="0.2">
      <c r="A249" s="208" t="s">
        <v>429</v>
      </c>
      <c r="B249" s="209"/>
      <c r="C249" s="209"/>
      <c r="D249" s="181">
        <v>1722</v>
      </c>
      <c r="E249" s="58">
        <v>1476</v>
      </c>
      <c r="F249" s="58">
        <v>25953</v>
      </c>
      <c r="G249" s="58">
        <v>23605</v>
      </c>
      <c r="H249" s="58">
        <v>163</v>
      </c>
      <c r="I249" s="58">
        <v>147</v>
      </c>
    </row>
    <row r="250" spans="1:9" ht="15" customHeight="1" x14ac:dyDescent="0.2">
      <c r="A250" s="208" t="s">
        <v>430</v>
      </c>
      <c r="B250" s="209"/>
      <c r="C250" s="209"/>
      <c r="D250" s="181">
        <v>76203</v>
      </c>
      <c r="E250" s="58">
        <v>64583</v>
      </c>
      <c r="F250" s="58">
        <v>79944</v>
      </c>
      <c r="G250" s="58">
        <v>67854</v>
      </c>
      <c r="H250" s="58">
        <v>26677</v>
      </c>
      <c r="I250" s="58">
        <v>21937</v>
      </c>
    </row>
    <row r="251" spans="1:9" ht="15" customHeight="1" x14ac:dyDescent="0.2">
      <c r="A251" s="208" t="s">
        <v>431</v>
      </c>
      <c r="B251" s="209"/>
      <c r="C251" s="209"/>
      <c r="D251" s="181">
        <v>31557</v>
      </c>
      <c r="E251" s="58">
        <v>18759</v>
      </c>
      <c r="F251" s="58">
        <v>74329</v>
      </c>
      <c r="G251" s="58">
        <v>56120</v>
      </c>
      <c r="H251" s="58">
        <v>5616</v>
      </c>
      <c r="I251" s="58">
        <v>4220</v>
      </c>
    </row>
    <row r="252" spans="1:9" ht="15" customHeight="1" x14ac:dyDescent="0.2">
      <c r="A252" s="208" t="s">
        <v>432</v>
      </c>
      <c r="B252" s="209"/>
      <c r="C252" s="209"/>
      <c r="D252" s="181">
        <v>5087</v>
      </c>
      <c r="E252" s="58">
        <v>3529</v>
      </c>
      <c r="F252" s="58">
        <v>26806</v>
      </c>
      <c r="G252" s="58">
        <v>19912</v>
      </c>
      <c r="H252" s="58">
        <v>1196</v>
      </c>
      <c r="I252" s="58">
        <v>872</v>
      </c>
    </row>
    <row r="253" spans="1:9" ht="15" customHeight="1" x14ac:dyDescent="0.2">
      <c r="A253" s="208" t="s">
        <v>433</v>
      </c>
      <c r="B253" s="209"/>
      <c r="C253" s="209"/>
      <c r="D253" s="181">
        <v>112674</v>
      </c>
      <c r="E253" s="58">
        <v>102951</v>
      </c>
      <c r="F253" s="58">
        <v>19668</v>
      </c>
      <c r="G253" s="58">
        <v>14790</v>
      </c>
      <c r="H253" s="58">
        <v>47367</v>
      </c>
      <c r="I253" s="58">
        <v>42947</v>
      </c>
    </row>
    <row r="254" spans="1:9" ht="15" customHeight="1" x14ac:dyDescent="0.2">
      <c r="A254" s="208" t="s">
        <v>434</v>
      </c>
      <c r="B254" s="209"/>
      <c r="C254" s="209"/>
      <c r="D254" s="181">
        <v>22147</v>
      </c>
      <c r="E254" s="58">
        <v>18464</v>
      </c>
      <c r="F254" s="58">
        <v>50274</v>
      </c>
      <c r="G254" s="58">
        <v>40352</v>
      </c>
      <c r="H254" s="58">
        <v>4596</v>
      </c>
      <c r="I254" s="58">
        <v>4211</v>
      </c>
    </row>
    <row r="255" spans="1:9" ht="15" customHeight="1" x14ac:dyDescent="0.2">
      <c r="A255" s="208" t="s">
        <v>435</v>
      </c>
      <c r="B255" s="209"/>
      <c r="C255" s="209"/>
      <c r="D255" s="181">
        <v>58359</v>
      </c>
      <c r="E255" s="58">
        <v>55644</v>
      </c>
      <c r="F255" s="58">
        <v>0</v>
      </c>
      <c r="G255" s="58">
        <v>0</v>
      </c>
      <c r="H255" s="58">
        <v>28480</v>
      </c>
      <c r="I255" s="58">
        <v>27336</v>
      </c>
    </row>
    <row r="256" spans="1:9" x14ac:dyDescent="0.2">
      <c r="A256" s="208" t="s">
        <v>436</v>
      </c>
      <c r="B256" s="209"/>
      <c r="C256" s="209"/>
      <c r="D256" s="181">
        <v>97173</v>
      </c>
      <c r="E256" s="58">
        <v>86283</v>
      </c>
      <c r="F256" s="58">
        <v>0</v>
      </c>
      <c r="G256" s="58">
        <v>0</v>
      </c>
      <c r="H256" s="58">
        <v>53203</v>
      </c>
      <c r="I256" s="58">
        <v>47149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46877</v>
      </c>
      <c r="E259" s="78">
        <f>SUM(E260:E299)</f>
        <v>45494</v>
      </c>
      <c r="F259" s="83">
        <v>987.12</v>
      </c>
      <c r="G259" s="83">
        <v>958</v>
      </c>
      <c r="H259" s="84">
        <f>IF(D259&gt;0,E259/D259-1,"N/A")</f>
        <v>-2.950274121637475E-2</v>
      </c>
      <c r="I259" s="84">
        <f>IF(F259&gt;0,G259/F259-1,"N/A")</f>
        <v>-2.9499959478077598E-2</v>
      </c>
    </row>
    <row r="260" spans="1:9" ht="15.75" customHeight="1" x14ac:dyDescent="0.2">
      <c r="A260" s="138" t="s">
        <v>212</v>
      </c>
      <c r="B260" s="106"/>
      <c r="C260" s="107"/>
      <c r="D260" s="58">
        <v>595</v>
      </c>
      <c r="E260" s="58">
        <v>704</v>
      </c>
      <c r="F260" s="81">
        <v>12.53</v>
      </c>
      <c r="G260" s="81">
        <v>14.82</v>
      </c>
      <c r="H260" s="62">
        <f>IF(D260&gt;0,E260/D260-1,"N/A")</f>
        <v>0.18319327731092439</v>
      </c>
      <c r="I260" s="62">
        <f>IF(F260&gt;0,G260/F260-1,"N/A")</f>
        <v>0.18276137270550685</v>
      </c>
    </row>
    <row r="261" spans="1:9" ht="15.75" customHeight="1" x14ac:dyDescent="0.2">
      <c r="A261" s="139" t="s">
        <v>290</v>
      </c>
      <c r="B261" s="108"/>
      <c r="C261" s="109"/>
      <c r="D261" s="60">
        <v>3586</v>
      </c>
      <c r="E261" s="60">
        <v>3744</v>
      </c>
      <c r="F261" s="82">
        <v>75.510000000000005</v>
      </c>
      <c r="G261" s="82">
        <v>78.84</v>
      </c>
      <c r="H261" s="63">
        <f>IF(D261&gt;0,E261/D261-1,"N/A")</f>
        <v>4.4060234244283292E-2</v>
      </c>
      <c r="I261" s="63">
        <f>IF(F261&gt;0,G261/F261-1,"N/A")</f>
        <v>4.41001191895114E-2</v>
      </c>
    </row>
    <row r="262" spans="1:9" ht="15.75" customHeight="1" x14ac:dyDescent="0.2">
      <c r="A262" s="138" t="s">
        <v>213</v>
      </c>
      <c r="B262" s="106"/>
      <c r="C262" s="107"/>
      <c r="D262" s="58">
        <v>936</v>
      </c>
      <c r="E262" s="58">
        <v>901</v>
      </c>
      <c r="F262" s="81">
        <v>19.71</v>
      </c>
      <c r="G262" s="81">
        <v>18.97</v>
      </c>
      <c r="H262" s="62">
        <f t="shared" ref="H262:H299" si="9">IF(D262&gt;0,E262/D262-1,"N/A")</f>
        <v>-3.7393162393162371E-2</v>
      </c>
      <c r="I262" s="62">
        <f t="shared" ref="I262:I299" si="10">IF(F262&gt;0,G262/F262-1,"N/A")</f>
        <v>-3.7544393708777379E-2</v>
      </c>
    </row>
    <row r="263" spans="1:9" ht="15.75" customHeight="1" x14ac:dyDescent="0.2">
      <c r="A263" s="139" t="s">
        <v>214</v>
      </c>
      <c r="B263" s="108"/>
      <c r="C263" s="109"/>
      <c r="D263" s="60">
        <v>61</v>
      </c>
      <c r="E263" s="60">
        <v>68</v>
      </c>
      <c r="F263" s="82">
        <v>1.28</v>
      </c>
      <c r="G263" s="82">
        <v>1.43</v>
      </c>
      <c r="H263" s="63">
        <f t="shared" si="9"/>
        <v>0.11475409836065564</v>
      </c>
      <c r="I263" s="63">
        <f t="shared" si="10"/>
        <v>0.1171875</v>
      </c>
    </row>
    <row r="264" spans="1:9" ht="15.75" customHeight="1" x14ac:dyDescent="0.2">
      <c r="A264" s="138" t="s">
        <v>211</v>
      </c>
      <c r="B264" s="106"/>
      <c r="C264" s="107"/>
      <c r="D264" s="58">
        <v>2367</v>
      </c>
      <c r="E264" s="58">
        <v>2387</v>
      </c>
      <c r="F264" s="81">
        <v>49.84</v>
      </c>
      <c r="G264" s="81">
        <v>50.26</v>
      </c>
      <c r="H264" s="62">
        <f t="shared" si="9"/>
        <v>8.449514152936155E-3</v>
      </c>
      <c r="I264" s="62">
        <f t="shared" si="10"/>
        <v>8.4269662921347965E-3</v>
      </c>
    </row>
    <row r="265" spans="1:9" ht="15.75" customHeight="1" x14ac:dyDescent="0.2">
      <c r="A265" s="139" t="s">
        <v>291</v>
      </c>
      <c r="B265" s="108"/>
      <c r="C265" s="109"/>
      <c r="D265" s="60">
        <v>349</v>
      </c>
      <c r="E265" s="60">
        <v>314</v>
      </c>
      <c r="F265" s="82">
        <v>7.35</v>
      </c>
      <c r="G265" s="82">
        <v>6.61</v>
      </c>
      <c r="H265" s="63">
        <f t="shared" si="9"/>
        <v>-0.10028653295128942</v>
      </c>
      <c r="I265" s="63">
        <f t="shared" si="10"/>
        <v>-0.10068027210884345</v>
      </c>
    </row>
    <row r="266" spans="1:9" ht="15.75" customHeight="1" x14ac:dyDescent="0.2">
      <c r="A266" s="138" t="s">
        <v>236</v>
      </c>
      <c r="B266" s="106"/>
      <c r="C266" s="107"/>
      <c r="D266" s="58">
        <v>12917</v>
      </c>
      <c r="E266" s="58">
        <v>11215</v>
      </c>
      <c r="F266" s="81">
        <v>272</v>
      </c>
      <c r="G266" s="81">
        <v>236.16</v>
      </c>
      <c r="H266" s="62">
        <f t="shared" si="9"/>
        <v>-0.13176434156537897</v>
      </c>
      <c r="I266" s="62">
        <f t="shared" si="10"/>
        <v>-0.13176470588235301</v>
      </c>
    </row>
    <row r="267" spans="1:9" ht="15.75" customHeight="1" x14ac:dyDescent="0.2">
      <c r="A267" s="139" t="s">
        <v>292</v>
      </c>
      <c r="B267" s="108"/>
      <c r="C267" s="109"/>
      <c r="D267" s="60">
        <v>140</v>
      </c>
      <c r="E267" s="60">
        <v>191</v>
      </c>
      <c r="F267" s="82">
        <v>2.95</v>
      </c>
      <c r="G267" s="82">
        <v>4.0199999999999996</v>
      </c>
      <c r="H267" s="63">
        <f t="shared" si="9"/>
        <v>0.36428571428571432</v>
      </c>
      <c r="I267" s="63">
        <f t="shared" si="10"/>
        <v>0.36271186440677949</v>
      </c>
    </row>
    <row r="268" spans="1:9" ht="15.75" x14ac:dyDescent="0.2">
      <c r="A268" s="138" t="s">
        <v>293</v>
      </c>
      <c r="B268" s="106"/>
      <c r="C268" s="107"/>
      <c r="D268" s="58">
        <v>0</v>
      </c>
      <c r="E268" s="58">
        <v>0</v>
      </c>
      <c r="F268" s="81">
        <v>0</v>
      </c>
      <c r="G268" s="81">
        <v>0</v>
      </c>
      <c r="H268" s="62" t="str">
        <f t="shared" si="9"/>
        <v>N/A</v>
      </c>
      <c r="I268" s="62" t="str">
        <f t="shared" si="10"/>
        <v>N/A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1183</v>
      </c>
      <c r="E270" s="58">
        <v>1445</v>
      </c>
      <c r="F270" s="81">
        <v>24.91</v>
      </c>
      <c r="G270" s="81">
        <v>30.43</v>
      </c>
      <c r="H270" s="62">
        <f t="shared" si="9"/>
        <v>0.22147083685545232</v>
      </c>
      <c r="I270" s="62">
        <f t="shared" si="10"/>
        <v>0.22159775190686459</v>
      </c>
    </row>
    <row r="271" spans="1:9" ht="15.75" x14ac:dyDescent="0.2">
      <c r="A271" s="139" t="s">
        <v>295</v>
      </c>
      <c r="B271" s="108"/>
      <c r="C271" s="109"/>
      <c r="D271" s="60">
        <v>570</v>
      </c>
      <c r="E271" s="60">
        <v>648</v>
      </c>
      <c r="F271" s="82">
        <v>12</v>
      </c>
      <c r="G271" s="82">
        <v>13.65</v>
      </c>
      <c r="H271" s="63">
        <f t="shared" si="9"/>
        <v>0.13684210526315788</v>
      </c>
      <c r="I271" s="63">
        <f t="shared" si="10"/>
        <v>0.13749999999999996</v>
      </c>
    </row>
    <row r="272" spans="1:9" ht="15.75" customHeight="1" x14ac:dyDescent="0.2">
      <c r="A272" s="138" t="s">
        <v>296</v>
      </c>
      <c r="B272" s="106"/>
      <c r="C272" s="107"/>
      <c r="D272" s="58">
        <v>181</v>
      </c>
      <c r="E272" s="58">
        <v>194</v>
      </c>
      <c r="F272" s="81">
        <v>3.81</v>
      </c>
      <c r="G272" s="81">
        <v>4.09</v>
      </c>
      <c r="H272" s="62">
        <f t="shared" si="9"/>
        <v>7.182320441988943E-2</v>
      </c>
      <c r="I272" s="62">
        <f t="shared" si="10"/>
        <v>7.3490813648293907E-2</v>
      </c>
    </row>
    <row r="273" spans="1:9" ht="15.75" customHeight="1" x14ac:dyDescent="0.2">
      <c r="A273" s="139" t="s">
        <v>297</v>
      </c>
      <c r="B273" s="108"/>
      <c r="C273" s="109"/>
      <c r="D273" s="60">
        <v>42</v>
      </c>
      <c r="E273" s="60">
        <v>32</v>
      </c>
      <c r="F273" s="82">
        <v>0.88</v>
      </c>
      <c r="G273" s="82">
        <v>0.67</v>
      </c>
      <c r="H273" s="63">
        <f t="shared" si="9"/>
        <v>-0.23809523809523814</v>
      </c>
      <c r="I273" s="63">
        <f t="shared" si="10"/>
        <v>-0.23863636363636365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250</v>
      </c>
      <c r="E275" s="60">
        <v>292</v>
      </c>
      <c r="F275" s="82">
        <v>5.26</v>
      </c>
      <c r="G275" s="82">
        <v>6.15</v>
      </c>
      <c r="H275" s="63">
        <f t="shared" si="9"/>
        <v>0.16799999999999993</v>
      </c>
      <c r="I275" s="63">
        <f t="shared" si="10"/>
        <v>0.1692015209125477</v>
      </c>
    </row>
    <row r="276" spans="1:9" ht="15.75" x14ac:dyDescent="0.2">
      <c r="A276" s="138" t="s">
        <v>299</v>
      </c>
      <c r="B276" s="106"/>
      <c r="C276" s="107"/>
      <c r="D276" s="58">
        <v>122</v>
      </c>
      <c r="E276" s="58">
        <v>143</v>
      </c>
      <c r="F276" s="81">
        <v>2.57</v>
      </c>
      <c r="G276" s="81">
        <v>3.01</v>
      </c>
      <c r="H276" s="62">
        <f t="shared" si="9"/>
        <v>0.17213114754098369</v>
      </c>
      <c r="I276" s="62">
        <f t="shared" si="10"/>
        <v>0.17120622568093391</v>
      </c>
    </row>
    <row r="277" spans="1:9" ht="15.75" x14ac:dyDescent="0.2">
      <c r="A277" s="139" t="s">
        <v>300</v>
      </c>
      <c r="B277" s="108"/>
      <c r="C277" s="109"/>
      <c r="D277" s="60">
        <v>427</v>
      </c>
      <c r="E277" s="60">
        <v>453</v>
      </c>
      <c r="F277" s="82">
        <v>8.99</v>
      </c>
      <c r="G277" s="82">
        <v>9.5399999999999991</v>
      </c>
      <c r="H277" s="63">
        <f t="shared" si="9"/>
        <v>6.0889929742388826E-2</v>
      </c>
      <c r="I277" s="63">
        <f t="shared" si="10"/>
        <v>6.1179087875417038E-2</v>
      </c>
    </row>
    <row r="278" spans="1:9" ht="15.75" x14ac:dyDescent="0.2">
      <c r="A278" s="138" t="s">
        <v>301</v>
      </c>
      <c r="B278" s="106"/>
      <c r="C278" s="107"/>
      <c r="D278" s="58">
        <v>28</v>
      </c>
      <c r="E278" s="58">
        <v>25</v>
      </c>
      <c r="F278" s="81">
        <v>0.59</v>
      </c>
      <c r="G278" s="81">
        <v>0.53</v>
      </c>
      <c r="H278" s="62">
        <f t="shared" si="9"/>
        <v>-0.1071428571428571</v>
      </c>
      <c r="I278" s="62">
        <f t="shared" si="10"/>
        <v>-0.10169491525423724</v>
      </c>
    </row>
    <row r="279" spans="1:9" ht="15.75" x14ac:dyDescent="0.2">
      <c r="A279" s="139" t="s">
        <v>302</v>
      </c>
      <c r="B279" s="108"/>
      <c r="C279" s="109"/>
      <c r="D279" s="60">
        <v>5</v>
      </c>
      <c r="E279" s="60">
        <v>3</v>
      </c>
      <c r="F279" s="82">
        <v>0.11</v>
      </c>
      <c r="G279" s="82">
        <v>0.06</v>
      </c>
      <c r="H279" s="63">
        <f t="shared" si="9"/>
        <v>-0.4</v>
      </c>
      <c r="I279" s="63">
        <f t="shared" si="10"/>
        <v>-0.45454545454545459</v>
      </c>
    </row>
    <row r="280" spans="1:9" ht="15.75" x14ac:dyDescent="0.2">
      <c r="A280" s="138" t="s">
        <v>303</v>
      </c>
      <c r="B280" s="106"/>
      <c r="C280" s="107"/>
      <c r="D280" s="58">
        <v>7</v>
      </c>
      <c r="E280" s="58">
        <v>7</v>
      </c>
      <c r="F280" s="81">
        <v>0.15</v>
      </c>
      <c r="G280" s="81">
        <v>0.15</v>
      </c>
      <c r="H280" s="62">
        <f t="shared" si="9"/>
        <v>0</v>
      </c>
      <c r="I280" s="62">
        <f t="shared" si="10"/>
        <v>0</v>
      </c>
    </row>
    <row r="281" spans="1:9" ht="15.75" x14ac:dyDescent="0.2">
      <c r="A281" s="139" t="s">
        <v>304</v>
      </c>
      <c r="B281" s="108"/>
      <c r="C281" s="109"/>
      <c r="D281" s="60">
        <v>18</v>
      </c>
      <c r="E281" s="60">
        <v>29</v>
      </c>
      <c r="F281" s="82">
        <v>0.38</v>
      </c>
      <c r="G281" s="82">
        <v>0.61</v>
      </c>
      <c r="H281" s="63">
        <f t="shared" si="9"/>
        <v>0.61111111111111116</v>
      </c>
      <c r="I281" s="63">
        <f t="shared" si="10"/>
        <v>0.60526315789473673</v>
      </c>
    </row>
    <row r="282" spans="1:9" ht="15.75" x14ac:dyDescent="0.2">
      <c r="A282" s="138" t="s">
        <v>305</v>
      </c>
      <c r="B282" s="106"/>
      <c r="C282" s="107"/>
      <c r="D282" s="58">
        <v>27</v>
      </c>
      <c r="E282" s="58">
        <v>35</v>
      </c>
      <c r="F282" s="81">
        <v>0.56999999999999995</v>
      </c>
      <c r="G282" s="81">
        <v>0.74</v>
      </c>
      <c r="H282" s="62">
        <f t="shared" si="9"/>
        <v>0.29629629629629628</v>
      </c>
      <c r="I282" s="62">
        <f t="shared" si="10"/>
        <v>0.29824561403508776</v>
      </c>
    </row>
    <row r="283" spans="1:9" ht="15.75" x14ac:dyDescent="0.2">
      <c r="A283" s="139" t="s">
        <v>306</v>
      </c>
      <c r="B283" s="108"/>
      <c r="C283" s="109"/>
      <c r="D283" s="60">
        <v>3238</v>
      </c>
      <c r="E283" s="60">
        <v>3037</v>
      </c>
      <c r="F283" s="82">
        <v>68.180000000000007</v>
      </c>
      <c r="G283" s="82">
        <v>63.95</v>
      </c>
      <c r="H283" s="63">
        <f t="shared" si="9"/>
        <v>-6.2075355157504619E-2</v>
      </c>
      <c r="I283" s="63">
        <f t="shared" si="10"/>
        <v>-6.2041654444118577E-2</v>
      </c>
    </row>
    <row r="284" spans="1:9" ht="15.75" x14ac:dyDescent="0.2">
      <c r="A284" s="138" t="s">
        <v>237</v>
      </c>
      <c r="B284" s="106"/>
      <c r="C284" s="107"/>
      <c r="D284" s="58">
        <v>7792</v>
      </c>
      <c r="E284" s="58">
        <v>7972</v>
      </c>
      <c r="F284" s="81">
        <v>164.08</v>
      </c>
      <c r="G284" s="81">
        <v>167.87</v>
      </c>
      <c r="H284" s="62">
        <f t="shared" si="9"/>
        <v>2.31006160164271E-2</v>
      </c>
      <c r="I284" s="62">
        <f t="shared" si="10"/>
        <v>2.3098488542174556E-2</v>
      </c>
    </row>
    <row r="285" spans="1:9" ht="15.75" x14ac:dyDescent="0.2">
      <c r="A285" s="139" t="s">
        <v>321</v>
      </c>
      <c r="B285" s="108"/>
      <c r="C285" s="109"/>
      <c r="D285" s="60">
        <v>252</v>
      </c>
      <c r="E285" s="60">
        <v>275</v>
      </c>
      <c r="F285" s="82">
        <v>5.31</v>
      </c>
      <c r="G285" s="82">
        <v>5.79</v>
      </c>
      <c r="H285" s="63">
        <f t="shared" si="9"/>
        <v>9.1269841269841168E-2</v>
      </c>
      <c r="I285" s="63">
        <f t="shared" si="10"/>
        <v>9.0395480225988756E-2</v>
      </c>
    </row>
    <row r="286" spans="1:9" ht="15.75" x14ac:dyDescent="0.2">
      <c r="A286" s="138" t="s">
        <v>307</v>
      </c>
      <c r="B286" s="106"/>
      <c r="C286" s="107"/>
      <c r="D286" s="58">
        <v>346</v>
      </c>
      <c r="E286" s="58">
        <v>370</v>
      </c>
      <c r="F286" s="81">
        <v>7.29</v>
      </c>
      <c r="G286" s="81">
        <v>7.79</v>
      </c>
      <c r="H286" s="62">
        <f t="shared" si="9"/>
        <v>6.9364161849710948E-2</v>
      </c>
      <c r="I286" s="62">
        <f t="shared" si="10"/>
        <v>6.8587105624142719E-2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28</v>
      </c>
      <c r="E288" s="58">
        <v>39</v>
      </c>
      <c r="F288" s="81">
        <v>0.59</v>
      </c>
      <c r="G288" s="81">
        <v>0.82</v>
      </c>
      <c r="H288" s="62">
        <f t="shared" si="9"/>
        <v>0.39285714285714279</v>
      </c>
      <c r="I288" s="62">
        <f t="shared" si="10"/>
        <v>0.38983050847457634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281</v>
      </c>
      <c r="E290" s="58">
        <v>353</v>
      </c>
      <c r="F290" s="81">
        <v>5.92</v>
      </c>
      <c r="G290" s="81">
        <v>7.43</v>
      </c>
      <c r="H290" s="62">
        <f t="shared" si="9"/>
        <v>0.2562277580071175</v>
      </c>
      <c r="I290" s="62">
        <f t="shared" si="10"/>
        <v>0.25506756756756754</v>
      </c>
    </row>
    <row r="291" spans="1:9" ht="15.75" x14ac:dyDescent="0.2">
      <c r="A291" s="139" t="s">
        <v>216</v>
      </c>
      <c r="B291" s="108"/>
      <c r="C291" s="109"/>
      <c r="D291" s="60">
        <v>4490</v>
      </c>
      <c r="E291" s="60">
        <v>4754</v>
      </c>
      <c r="F291" s="82">
        <v>94.55</v>
      </c>
      <c r="G291" s="82">
        <v>100.11</v>
      </c>
      <c r="H291" s="63">
        <f t="shared" si="9"/>
        <v>5.8797327394209287E-2</v>
      </c>
      <c r="I291" s="63">
        <f t="shared" si="10"/>
        <v>5.8804865150714036E-2</v>
      </c>
    </row>
    <row r="292" spans="1:9" ht="15.75" x14ac:dyDescent="0.2">
      <c r="A292" s="138" t="s">
        <v>311</v>
      </c>
      <c r="B292" s="106"/>
      <c r="C292" s="107"/>
      <c r="D292" s="58">
        <v>101</v>
      </c>
      <c r="E292" s="58">
        <v>108</v>
      </c>
      <c r="F292" s="81">
        <v>2.13</v>
      </c>
      <c r="G292" s="81">
        <v>2.27</v>
      </c>
      <c r="H292" s="62">
        <f t="shared" si="9"/>
        <v>6.9306930693069368E-2</v>
      </c>
      <c r="I292" s="62">
        <f t="shared" si="10"/>
        <v>6.5727699530516492E-2</v>
      </c>
    </row>
    <row r="293" spans="1:9" ht="15.75" x14ac:dyDescent="0.2">
      <c r="A293" s="139" t="s">
        <v>312</v>
      </c>
      <c r="B293" s="108"/>
      <c r="C293" s="109"/>
      <c r="D293" s="60">
        <v>290</v>
      </c>
      <c r="E293" s="60">
        <v>302</v>
      </c>
      <c r="F293" s="82">
        <v>6.11</v>
      </c>
      <c r="G293" s="82">
        <v>6.36</v>
      </c>
      <c r="H293" s="63">
        <f t="shared" si="9"/>
        <v>4.1379310344827669E-2</v>
      </c>
      <c r="I293" s="63">
        <f t="shared" si="10"/>
        <v>4.0916530278232388E-2</v>
      </c>
    </row>
    <row r="294" spans="1:9" ht="15.75" x14ac:dyDescent="0.2">
      <c r="A294" s="138" t="s">
        <v>313</v>
      </c>
      <c r="B294" s="106"/>
      <c r="C294" s="107"/>
      <c r="D294" s="58">
        <v>102</v>
      </c>
      <c r="E294" s="58">
        <v>9</v>
      </c>
      <c r="F294" s="81">
        <v>2.15</v>
      </c>
      <c r="G294" s="81">
        <v>0.19</v>
      </c>
      <c r="H294" s="62">
        <f t="shared" si="9"/>
        <v>-0.91176470588235292</v>
      </c>
      <c r="I294" s="62">
        <f t="shared" si="10"/>
        <v>-0.91162790697674423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31</v>
      </c>
      <c r="E296" s="58">
        <v>20</v>
      </c>
      <c r="F296" s="81">
        <v>0.65</v>
      </c>
      <c r="G296" s="81">
        <v>0.42</v>
      </c>
      <c r="H296" s="62">
        <f t="shared" si="9"/>
        <v>-0.35483870967741937</v>
      </c>
      <c r="I296" s="62">
        <f t="shared" si="10"/>
        <v>-0.35384615384615392</v>
      </c>
    </row>
    <row r="297" spans="1:9" ht="15.75" x14ac:dyDescent="0.2">
      <c r="A297" s="139" t="s">
        <v>316</v>
      </c>
      <c r="B297" s="108"/>
      <c r="C297" s="109"/>
      <c r="D297" s="60">
        <v>851</v>
      </c>
      <c r="E297" s="60">
        <v>785</v>
      </c>
      <c r="F297" s="82">
        <v>17.920000000000002</v>
      </c>
      <c r="G297" s="82">
        <v>16.53</v>
      </c>
      <c r="H297" s="63">
        <f t="shared" si="9"/>
        <v>-7.7555816686251444E-2</v>
      </c>
      <c r="I297" s="63">
        <f t="shared" si="10"/>
        <v>-7.7566964285714302E-2</v>
      </c>
    </row>
    <row r="298" spans="1:9" ht="15.75" x14ac:dyDescent="0.2">
      <c r="A298" s="138" t="s">
        <v>317</v>
      </c>
      <c r="B298" s="106"/>
      <c r="C298" s="107"/>
      <c r="D298" s="58">
        <v>2510</v>
      </c>
      <c r="E298" s="58">
        <v>2098</v>
      </c>
      <c r="F298" s="81">
        <v>52.85</v>
      </c>
      <c r="G298" s="81">
        <v>44.18</v>
      </c>
      <c r="H298" s="62">
        <f t="shared" si="9"/>
        <v>-0.1641434262948207</v>
      </c>
      <c r="I298" s="62">
        <f t="shared" si="10"/>
        <v>-0.16404919583727529</v>
      </c>
    </row>
    <row r="299" spans="1:9" ht="15.75" x14ac:dyDescent="0.2">
      <c r="A299" s="139" t="s">
        <v>318</v>
      </c>
      <c r="B299" s="108"/>
      <c r="C299" s="109"/>
      <c r="D299" s="60">
        <v>2754</v>
      </c>
      <c r="E299" s="60">
        <v>2542</v>
      </c>
      <c r="F299" s="82">
        <v>57.99</v>
      </c>
      <c r="G299" s="82">
        <v>53.53</v>
      </c>
      <c r="H299" s="63">
        <f t="shared" si="9"/>
        <v>-7.6978939724037798E-2</v>
      </c>
      <c r="I299" s="63">
        <f t="shared" si="10"/>
        <v>-7.6909812036558001E-2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443035</v>
      </c>
      <c r="C384" s="166">
        <f>B384/B$403</f>
        <v>0.22426020227380869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335648</v>
      </c>
      <c r="C385" s="166">
        <f>B385/B$403</f>
        <v>0.1699019002399344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986925</v>
      </c>
      <c r="C386" s="166">
        <f>B386/B$403</f>
        <v>0.4995722688480112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122353</v>
      </c>
      <c r="C387" s="166">
        <f>B387/B$403</f>
        <v>6.1933952235844379E-2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1176</v>
      </c>
      <c r="C388" s="166">
        <f>B388/B$403</f>
        <v>5.9528027779746299E-4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236027</v>
      </c>
      <c r="E389" s="166">
        <f>D389/D$403</f>
        <v>0.12020275273557299</v>
      </c>
      <c r="F389" s="165">
        <v>241260</v>
      </c>
      <c r="G389" s="166">
        <f>F389/F$403</f>
        <v>0.12311338157646975</v>
      </c>
      <c r="H389" s="165">
        <v>219151</v>
      </c>
      <c r="I389" s="166">
        <f t="shared" ref="I389:I396" si="11">H389/H$403</f>
        <v>0.13002567869356679</v>
      </c>
    </row>
    <row r="390" spans="1:9" ht="15.75" x14ac:dyDescent="0.25">
      <c r="A390" s="161" t="s">
        <v>345</v>
      </c>
      <c r="B390" s="167"/>
      <c r="C390" s="167"/>
      <c r="D390" s="165">
        <v>339727</v>
      </c>
      <c r="E390" s="166">
        <f t="shared" ref="E390:E397" si="12">D390/D$403</f>
        <v>0.17301461518638972</v>
      </c>
      <c r="F390" s="165">
        <v>305437</v>
      </c>
      <c r="G390" s="166">
        <f t="shared" ref="G390:G397" si="13">F390/F$403</f>
        <v>0.15586248001563538</v>
      </c>
      <c r="H390" s="165">
        <v>243228</v>
      </c>
      <c r="I390" s="166">
        <f t="shared" si="11"/>
        <v>0.1443109352787752</v>
      </c>
    </row>
    <row r="391" spans="1:9" ht="15.75" x14ac:dyDescent="0.25">
      <c r="A391" s="161" t="s">
        <v>346</v>
      </c>
      <c r="B391" s="167"/>
      <c r="C391" s="167"/>
      <c r="D391" s="165">
        <v>279462</v>
      </c>
      <c r="E391" s="166">
        <f t="shared" si="12"/>
        <v>0.14232313118833312</v>
      </c>
      <c r="F391" s="165">
        <v>270430</v>
      </c>
      <c r="G391" s="166">
        <f t="shared" si="13"/>
        <v>0.137998639557841</v>
      </c>
      <c r="H391" s="165">
        <v>200852</v>
      </c>
      <c r="I391" s="166">
        <f t="shared" si="11"/>
        <v>0.11916859889738253</v>
      </c>
    </row>
    <row r="392" spans="1:9" ht="15.75" x14ac:dyDescent="0.25">
      <c r="A392" s="161" t="s">
        <v>347</v>
      </c>
      <c r="B392" s="167"/>
      <c r="C392" s="167"/>
      <c r="D392" s="165">
        <v>136862</v>
      </c>
      <c r="E392" s="166">
        <f t="shared" si="12"/>
        <v>6.9700454375541745E-2</v>
      </c>
      <c r="F392" s="165">
        <v>147678</v>
      </c>
      <c r="G392" s="166">
        <f t="shared" si="13"/>
        <v>7.5359106210933849E-2</v>
      </c>
      <c r="H392" s="165">
        <v>123240</v>
      </c>
      <c r="I392" s="166">
        <f t="shared" si="11"/>
        <v>7.312019859455432E-2</v>
      </c>
    </row>
    <row r="393" spans="1:9" ht="15.75" x14ac:dyDescent="0.25">
      <c r="A393" s="161" t="s">
        <v>348</v>
      </c>
      <c r="B393" s="167"/>
      <c r="C393" s="167"/>
      <c r="D393" s="165">
        <v>101117</v>
      </c>
      <c r="E393" s="166">
        <f t="shared" si="12"/>
        <v>5.1496404006164273E-2</v>
      </c>
      <c r="F393" s="165">
        <v>107048</v>
      </c>
      <c r="G393" s="166">
        <f t="shared" si="13"/>
        <v>5.4625886060672861E-2</v>
      </c>
      <c r="H393" s="165">
        <v>94394</v>
      </c>
      <c r="I393" s="166">
        <f t="shared" si="11"/>
        <v>5.6005420530139238E-2</v>
      </c>
    </row>
    <row r="394" spans="1:9" ht="15.75" x14ac:dyDescent="0.25">
      <c r="A394" s="161" t="s">
        <v>349</v>
      </c>
      <c r="B394" s="167"/>
      <c r="C394" s="167"/>
      <c r="D394" s="165">
        <v>56499</v>
      </c>
      <c r="E394" s="166">
        <f t="shared" si="12"/>
        <v>2.8773552715609396E-2</v>
      </c>
      <c r="F394" s="165">
        <v>55993</v>
      </c>
      <c r="G394" s="166">
        <f t="shared" si="13"/>
        <v>2.8572857392900899E-2</v>
      </c>
      <c r="H394" s="165">
        <v>66284</v>
      </c>
      <c r="I394" s="166">
        <f t="shared" si="11"/>
        <v>3.9327322652072685E-2</v>
      </c>
    </row>
    <row r="395" spans="1:9" ht="15.75" x14ac:dyDescent="0.25">
      <c r="A395" s="161" t="s">
        <v>350</v>
      </c>
      <c r="B395" s="167"/>
      <c r="C395" s="167"/>
      <c r="D395" s="165">
        <v>591763</v>
      </c>
      <c r="E395" s="166">
        <f t="shared" si="12"/>
        <v>0.30137035833638048</v>
      </c>
      <c r="F395" s="165">
        <v>578281</v>
      </c>
      <c r="G395" s="166">
        <f t="shared" si="13"/>
        <v>0.29509296779997723</v>
      </c>
      <c r="H395" s="165">
        <v>524247</v>
      </c>
      <c r="I395" s="166">
        <f t="shared" si="11"/>
        <v>0.31104385550632357</v>
      </c>
    </row>
    <row r="396" spans="1:9" ht="15.75" x14ac:dyDescent="0.25">
      <c r="A396" s="161" t="s">
        <v>351</v>
      </c>
      <c r="B396" s="167"/>
      <c r="C396" s="167"/>
      <c r="D396" s="165">
        <v>47151</v>
      </c>
      <c r="E396" s="166">
        <f t="shared" si="12"/>
        <v>2.4012845963533841E-2</v>
      </c>
      <c r="F396" s="165">
        <v>44598</v>
      </c>
      <c r="G396" s="166">
        <f t="shared" si="13"/>
        <v>2.2758064293904496E-2</v>
      </c>
      <c r="H396" s="165">
        <v>56142</v>
      </c>
      <c r="I396" s="166">
        <f t="shared" si="11"/>
        <v>3.3309917149427687E-2</v>
      </c>
    </row>
    <row r="397" spans="1:9" ht="15.75" x14ac:dyDescent="0.25">
      <c r="A397" s="161" t="s">
        <v>352</v>
      </c>
      <c r="B397" s="167"/>
      <c r="C397" s="167"/>
      <c r="D397" s="165">
        <v>46484</v>
      </c>
      <c r="E397" s="166">
        <f t="shared" si="12"/>
        <v>2.3673159249409496E-2</v>
      </c>
      <c r="F397" s="165">
        <v>46069</v>
      </c>
      <c r="G397" s="166">
        <f t="shared" si="13"/>
        <v>2.3508705860260239E-2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25574</v>
      </c>
      <c r="I398" s="166">
        <f>H398/H$403</f>
        <v>1.517344984467001E-2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44277</v>
      </c>
      <c r="I399" s="166">
        <f>H399/H$403</f>
        <v>2.6270229090969502E-2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44202</v>
      </c>
      <c r="G400" s="166">
        <f>F400/F$403</f>
        <v>2.2555988114246524E-2</v>
      </c>
      <c r="H400" s="165">
        <v>9061</v>
      </c>
      <c r="I400" s="166">
        <f>H400/H$403</f>
        <v>5.376031478945607E-3</v>
      </c>
    </row>
    <row r="401" spans="1:9" x14ac:dyDescent="0.2">
      <c r="A401" s="163" t="s">
        <v>355</v>
      </c>
      <c r="B401" s="165">
        <v>1085</v>
      </c>
      <c r="C401" s="166">
        <f>B401/B$403</f>
        <v>5.4921692296789736E-4</v>
      </c>
      <c r="D401" s="165">
        <v>1263</v>
      </c>
      <c r="E401" s="166">
        <f>D401/D$403</f>
        <v>6.4321487247233876E-4</v>
      </c>
      <c r="F401" s="165">
        <v>1181</v>
      </c>
      <c r="G401" s="166">
        <f>F401/F$403</f>
        <v>6.0265648529308959E-4</v>
      </c>
      <c r="H401" s="165">
        <v>1293</v>
      </c>
      <c r="I401" s="166">
        <f>H401/H$403</f>
        <v>7.6715690346282643E-4</v>
      </c>
    </row>
    <row r="402" spans="1:9" x14ac:dyDescent="0.2">
      <c r="A402" s="163" t="s">
        <v>356</v>
      </c>
      <c r="B402" s="165">
        <v>85318</v>
      </c>
      <c r="C402" s="166">
        <f>B402/B$403</f>
        <v>4.3187179201636006E-2</v>
      </c>
      <c r="D402" s="165">
        <v>127219</v>
      </c>
      <c r="E402" s="166">
        <f>D402/D$403</f>
        <v>6.4789511370592606E-2</v>
      </c>
      <c r="F402" s="165">
        <v>117480</v>
      </c>
      <c r="G402" s="166">
        <f>F402/F$403</f>
        <v>5.9949266631864659E-2</v>
      </c>
      <c r="H402" s="165">
        <v>77701</v>
      </c>
      <c r="I402" s="166">
        <f>H402/H$403</f>
        <v>4.6101205379710034E-2</v>
      </c>
    </row>
    <row r="403" spans="1:9" ht="15.75" x14ac:dyDescent="0.2">
      <c r="A403" s="140" t="s">
        <v>357</v>
      </c>
      <c r="B403" s="168">
        <f>SUM(B384:B388,B401:B402)</f>
        <v>1975540</v>
      </c>
      <c r="C403" s="169">
        <f>SUM(C384:C388,C401:C402)</f>
        <v>1</v>
      </c>
      <c r="D403" s="168">
        <f>SUM(D389:D397,D400:D402)</f>
        <v>1963574</v>
      </c>
      <c r="E403" s="169">
        <f>SUM(E389:E397,E400:E402)</f>
        <v>1</v>
      </c>
      <c r="F403" s="168">
        <f>SUM(F389:F397,F400:F402)</f>
        <v>1959657</v>
      </c>
      <c r="G403" s="169">
        <f>SUM(G389:G397,G400:G402)</f>
        <v>1</v>
      </c>
      <c r="H403" s="168">
        <f>SUM(H389:H396,H398:H402)</f>
        <v>1685444</v>
      </c>
      <c r="I403" s="169">
        <f>SUM(I389:I396,I398:I402)</f>
        <v>1.0000000000000002</v>
      </c>
    </row>
    <row r="404" spans="1:9" x14ac:dyDescent="0.2">
      <c r="A404" s="163" t="s">
        <v>358</v>
      </c>
      <c r="B404" s="165">
        <v>3368021</v>
      </c>
      <c r="C404" s="170"/>
      <c r="D404" s="165">
        <v>3367375</v>
      </c>
      <c r="E404" s="170"/>
      <c r="F404" s="165">
        <v>3368021</v>
      </c>
      <c r="G404" s="170"/>
      <c r="H404" s="165">
        <v>3417341</v>
      </c>
      <c r="I404" s="170"/>
    </row>
    <row r="405" spans="1:9" ht="15.75" x14ac:dyDescent="0.2">
      <c r="A405" s="140" t="s">
        <v>359</v>
      </c>
      <c r="B405" s="171">
        <f>B403/B404</f>
        <v>0.58655810043939749</v>
      </c>
      <c r="C405" s="169"/>
      <c r="D405" s="171">
        <f>D403/D404</f>
        <v>0.58311711644827202</v>
      </c>
      <c r="E405" s="169"/>
      <c r="F405" s="171">
        <f>F403/F404</f>
        <v>0.58184227473641048</v>
      </c>
      <c r="G405" s="169"/>
      <c r="H405" s="171">
        <f>H403/H404</f>
        <v>0.49320334142832101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420406</v>
      </c>
      <c r="D429" s="177">
        <f t="shared" ref="D429:D434" si="14">C429/$B$58</f>
        <v>8.8289390177672511E-2</v>
      </c>
      <c r="E429" s="172">
        <v>187355</v>
      </c>
      <c r="F429" s="177">
        <f>E429/$C$58</f>
        <v>8.1188514396005634E-2</v>
      </c>
      <c r="G429" s="172">
        <v>233051</v>
      </c>
      <c r="H429" s="177">
        <f>G429/$D$58</f>
        <v>9.4966724096057581E-2</v>
      </c>
    </row>
    <row r="430" spans="1:8" x14ac:dyDescent="0.2">
      <c r="A430" s="258" t="s">
        <v>364</v>
      </c>
      <c r="B430" s="259"/>
      <c r="C430" s="165">
        <v>381327</v>
      </c>
      <c r="D430" s="178">
        <f t="shared" si="14"/>
        <v>8.0082416255432429E-2</v>
      </c>
      <c r="E430" s="165">
        <v>165772</v>
      </c>
      <c r="F430" s="178">
        <f t="shared" ref="F430:F441" si="15">E430/$C$58</f>
        <v>7.1835725806381714E-2</v>
      </c>
      <c r="G430" s="165">
        <v>215555</v>
      </c>
      <c r="H430" s="178">
        <f t="shared" ref="H430:H441" si="16">G430/$D$58</f>
        <v>8.78372210912019E-2</v>
      </c>
    </row>
    <row r="431" spans="1:8" x14ac:dyDescent="0.2">
      <c r="A431" s="258" t="s">
        <v>365</v>
      </c>
      <c r="B431" s="259"/>
      <c r="C431" s="165">
        <v>39079</v>
      </c>
      <c r="D431" s="178">
        <f t="shared" si="14"/>
        <v>8.2069739222400823E-3</v>
      </c>
      <c r="E431" s="165">
        <v>21583</v>
      </c>
      <c r="F431" s="178">
        <f t="shared" si="15"/>
        <v>9.3527885896239216E-3</v>
      </c>
      <c r="G431" s="165">
        <v>17496</v>
      </c>
      <c r="H431" s="178">
        <f t="shared" si="16"/>
        <v>7.1295030048556902E-3</v>
      </c>
    </row>
    <row r="432" spans="1:8" ht="15.75" x14ac:dyDescent="0.25">
      <c r="A432" s="256" t="s">
        <v>366</v>
      </c>
      <c r="B432" s="257"/>
      <c r="C432" s="172">
        <v>15077</v>
      </c>
      <c r="D432" s="177">
        <f t="shared" si="14"/>
        <v>3.1663181203616707E-3</v>
      </c>
      <c r="E432" s="172">
        <v>9025</v>
      </c>
      <c r="F432" s="177">
        <f t="shared" si="15"/>
        <v>3.9108982542443542E-3</v>
      </c>
      <c r="G432" s="172">
        <v>6052</v>
      </c>
      <c r="H432" s="177">
        <f t="shared" si="16"/>
        <v>2.4661495304862048E-3</v>
      </c>
    </row>
    <row r="433" spans="1:8" x14ac:dyDescent="0.2">
      <c r="A433" s="258" t="s">
        <v>364</v>
      </c>
      <c r="B433" s="259"/>
      <c r="C433" s="165">
        <v>310</v>
      </c>
      <c r="D433" s="178">
        <f t="shared" si="14"/>
        <v>6.510304552046945E-5</v>
      </c>
      <c r="E433" s="165">
        <v>190</v>
      </c>
      <c r="F433" s="178">
        <f t="shared" si="15"/>
        <v>8.2334700089354816E-5</v>
      </c>
      <c r="G433" s="165">
        <v>120</v>
      </c>
      <c r="H433" s="178">
        <f t="shared" si="16"/>
        <v>4.8899197564167974E-5</v>
      </c>
    </row>
    <row r="434" spans="1:8" x14ac:dyDescent="0.2">
      <c r="A434" s="258" t="s">
        <v>365</v>
      </c>
      <c r="B434" s="259"/>
      <c r="C434" s="165">
        <v>14767</v>
      </c>
      <c r="D434" s="178">
        <f t="shared" si="14"/>
        <v>3.101215074841201E-3</v>
      </c>
      <c r="E434" s="165">
        <v>8835</v>
      </c>
      <c r="F434" s="178">
        <f t="shared" si="15"/>
        <v>3.8285635541549989E-3</v>
      </c>
      <c r="G434" s="165">
        <v>5932</v>
      </c>
      <c r="H434" s="178">
        <f t="shared" si="16"/>
        <v>2.4172503329220369E-3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2012</v>
      </c>
      <c r="D436" s="177">
        <f t="shared" ref="D436:D441" si="17">C436/$B$58</f>
        <v>4.2253976641027269E-4</v>
      </c>
      <c r="E436" s="172">
        <v>769</v>
      </c>
      <c r="F436" s="177">
        <f t="shared" si="15"/>
        <v>3.3323886509849395E-4</v>
      </c>
      <c r="G436" s="172">
        <v>1243</v>
      </c>
      <c r="H436" s="177">
        <f t="shared" si="16"/>
        <v>5.0651418810217328E-4</v>
      </c>
    </row>
    <row r="437" spans="1:8" x14ac:dyDescent="0.2">
      <c r="A437" s="258" t="s">
        <v>364</v>
      </c>
      <c r="B437" s="259"/>
      <c r="C437" s="165">
        <v>1707</v>
      </c>
      <c r="D437" s="178">
        <f t="shared" si="17"/>
        <v>3.5848677001110114E-4</v>
      </c>
      <c r="E437" s="165">
        <v>609</v>
      </c>
      <c r="F437" s="178">
        <f t="shared" si="15"/>
        <v>2.639043808127215E-4</v>
      </c>
      <c r="G437" s="165">
        <v>1098</v>
      </c>
      <c r="H437" s="178">
        <f t="shared" si="16"/>
        <v>4.4742765771213695E-4</v>
      </c>
    </row>
    <row r="438" spans="1:8" x14ac:dyDescent="0.2">
      <c r="A438" s="258" t="s">
        <v>365</v>
      </c>
      <c r="B438" s="259"/>
      <c r="C438" s="165">
        <v>305</v>
      </c>
      <c r="D438" s="178">
        <f t="shared" si="17"/>
        <v>6.4052996399171548E-5</v>
      </c>
      <c r="E438" s="165">
        <v>160</v>
      </c>
      <c r="F438" s="178">
        <f t="shared" si="15"/>
        <v>6.9334484285772478E-5</v>
      </c>
      <c r="G438" s="165">
        <v>145</v>
      </c>
      <c r="H438" s="178">
        <f t="shared" si="16"/>
        <v>5.9086530390036297E-5</v>
      </c>
    </row>
    <row r="439" spans="1:8" ht="15.75" x14ac:dyDescent="0.25">
      <c r="A439" s="256" t="s">
        <v>366</v>
      </c>
      <c r="B439" s="257"/>
      <c r="C439" s="172">
        <v>19</v>
      </c>
      <c r="D439" s="177">
        <f t="shared" si="17"/>
        <v>3.9901866609319986E-6</v>
      </c>
      <c r="E439" s="172">
        <v>12</v>
      </c>
      <c r="F439" s="177">
        <f t="shared" si="15"/>
        <v>5.2000863214329357E-6</v>
      </c>
      <c r="G439" s="172">
        <v>7</v>
      </c>
      <c r="H439" s="177">
        <f t="shared" si="16"/>
        <v>2.8524531912431318E-6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19</v>
      </c>
      <c r="D441" s="178">
        <f t="shared" si="17"/>
        <v>3.9901866609319986E-6</v>
      </c>
      <c r="E441" s="165">
        <v>12</v>
      </c>
      <c r="F441" s="178">
        <f t="shared" si="15"/>
        <v>5.2000863214329357E-6</v>
      </c>
      <c r="G441" s="165">
        <v>7</v>
      </c>
      <c r="H441" s="178">
        <f t="shared" si="16"/>
        <v>2.8524531912431318E-6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401</v>
      </c>
      <c r="D467" s="60">
        <v>401</v>
      </c>
      <c r="E467" s="60">
        <v>401</v>
      </c>
      <c r="F467" s="60">
        <v>401</v>
      </c>
      <c r="G467" s="60">
        <v>401</v>
      </c>
      <c r="H467" s="60">
        <v>402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1546</v>
      </c>
      <c r="D469" s="60">
        <v>1547</v>
      </c>
      <c r="E469" s="60">
        <v>1550</v>
      </c>
      <c r="F469" s="60">
        <v>1552</v>
      </c>
      <c r="G469" s="60">
        <v>1557</v>
      </c>
      <c r="H469" s="60">
        <v>1566</v>
      </c>
    </row>
    <row r="470" spans="1:8" x14ac:dyDescent="0.2">
      <c r="A470" s="138" t="s">
        <v>441</v>
      </c>
      <c r="B470" s="106"/>
      <c r="C470" s="58">
        <v>410</v>
      </c>
      <c r="D470" s="58">
        <v>411</v>
      </c>
      <c r="E470" s="58">
        <v>417</v>
      </c>
      <c r="F470" s="58">
        <v>419</v>
      </c>
      <c r="G470" s="58">
        <v>422</v>
      </c>
      <c r="H470" s="58">
        <v>427</v>
      </c>
    </row>
    <row r="471" spans="1:8" x14ac:dyDescent="0.2">
      <c r="A471" s="139" t="s">
        <v>442</v>
      </c>
      <c r="B471" s="108"/>
      <c r="C471" s="60">
        <v>18</v>
      </c>
      <c r="D471" s="60">
        <v>18</v>
      </c>
      <c r="E471" s="60">
        <v>18</v>
      </c>
      <c r="F471" s="60">
        <v>19</v>
      </c>
      <c r="G471" s="60">
        <v>19</v>
      </c>
      <c r="H471" s="60">
        <v>19</v>
      </c>
    </row>
    <row r="472" spans="1:8" x14ac:dyDescent="0.2">
      <c r="A472" s="138" t="s">
        <v>443</v>
      </c>
      <c r="B472" s="106"/>
      <c r="C472" s="58">
        <v>1118</v>
      </c>
      <c r="D472" s="58">
        <v>1118</v>
      </c>
      <c r="E472" s="58">
        <v>1115</v>
      </c>
      <c r="F472" s="58">
        <v>1114</v>
      </c>
      <c r="G472" s="58">
        <v>1116</v>
      </c>
      <c r="H472" s="58">
        <v>1120</v>
      </c>
    </row>
    <row r="473" spans="1:8" x14ac:dyDescent="0.2">
      <c r="A473" s="139" t="s">
        <v>444</v>
      </c>
      <c r="B473" s="108"/>
      <c r="C473" s="60">
        <v>4700156</v>
      </c>
      <c r="D473" s="60">
        <v>4492293</v>
      </c>
      <c r="E473" s="60">
        <v>4867765</v>
      </c>
      <c r="F473" s="60">
        <v>4592001</v>
      </c>
      <c r="G473" s="60">
        <v>4725727</v>
      </c>
      <c r="H473" s="60">
        <v>4803554</v>
      </c>
    </row>
    <row r="474" spans="1:8" x14ac:dyDescent="0.2">
      <c r="A474" s="138" t="s">
        <v>445</v>
      </c>
      <c r="B474" s="106"/>
      <c r="C474" s="58">
        <v>0</v>
      </c>
      <c r="D474" s="58">
        <v>27433</v>
      </c>
      <c r="E474" s="58">
        <v>27730</v>
      </c>
      <c r="F474" s="58">
        <v>28202</v>
      </c>
      <c r="G474" s="58">
        <v>28809</v>
      </c>
      <c r="H474" s="58">
        <v>29549</v>
      </c>
    </row>
    <row r="475" spans="1:8" x14ac:dyDescent="0.2">
      <c r="A475" s="139" t="s">
        <v>446</v>
      </c>
      <c r="B475" s="108"/>
      <c r="C475" s="60">
        <v>18940</v>
      </c>
      <c r="D475" s="60">
        <v>19086</v>
      </c>
      <c r="E475" s="60">
        <v>19247</v>
      </c>
      <c r="F475" s="60">
        <v>19601</v>
      </c>
      <c r="G475" s="60">
        <v>19948</v>
      </c>
      <c r="H475" s="60">
        <v>20443</v>
      </c>
    </row>
    <row r="476" spans="1:8" x14ac:dyDescent="0.2">
      <c r="A476" s="138" t="s">
        <v>447</v>
      </c>
      <c r="B476" s="106"/>
      <c r="C476" s="58">
        <v>2851990</v>
      </c>
      <c r="D476" s="58">
        <v>2717095</v>
      </c>
      <c r="E476" s="58">
        <v>2835810</v>
      </c>
      <c r="F476" s="58">
        <v>2925246</v>
      </c>
      <c r="G476" s="58">
        <v>2872530</v>
      </c>
      <c r="H476" s="58">
        <v>3069703</v>
      </c>
    </row>
    <row r="477" spans="1:8" x14ac:dyDescent="0.2">
      <c r="A477" s="139" t="s">
        <v>448</v>
      </c>
      <c r="B477" s="108"/>
      <c r="C477" s="60">
        <v>3360621</v>
      </c>
      <c r="D477" s="60">
        <v>0</v>
      </c>
      <c r="E477" s="60">
        <v>3380321</v>
      </c>
      <c r="F477" s="60">
        <v>3396668</v>
      </c>
      <c r="G477" s="60">
        <v>3424172</v>
      </c>
      <c r="H477" s="60">
        <v>3434398</v>
      </c>
    </row>
    <row r="478" spans="1:8" x14ac:dyDescent="0.2">
      <c r="A478" s="138" t="s">
        <v>449</v>
      </c>
      <c r="B478" s="106"/>
      <c r="C478" s="58">
        <v>3360621</v>
      </c>
      <c r="D478" s="58">
        <v>0</v>
      </c>
      <c r="E478" s="58">
        <v>3380321</v>
      </c>
      <c r="F478" s="58">
        <v>3396668</v>
      </c>
      <c r="G478" s="58">
        <v>3424172</v>
      </c>
      <c r="H478" s="58">
        <v>3434398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932854</v>
      </c>
      <c r="D481" s="60">
        <v>0</v>
      </c>
      <c r="E481" s="60">
        <v>924578</v>
      </c>
      <c r="F481" s="60">
        <v>931599</v>
      </c>
      <c r="G481" s="60">
        <v>937250</v>
      </c>
      <c r="H481" s="60">
        <v>939843</v>
      </c>
    </row>
    <row r="482" spans="1:8" x14ac:dyDescent="0.2">
      <c r="A482" s="138" t="s">
        <v>453</v>
      </c>
      <c r="B482" s="106"/>
      <c r="C482" s="58">
        <v>910402</v>
      </c>
      <c r="D482" s="58">
        <v>0</v>
      </c>
      <c r="E482" s="58">
        <v>924578</v>
      </c>
      <c r="F482" s="58">
        <v>931599</v>
      </c>
      <c r="G482" s="58">
        <v>937250</v>
      </c>
      <c r="H482" s="58">
        <v>939843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22452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2.4937655860348684E-3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6.4683053040104355E-4</v>
      </c>
      <c r="D489" s="186">
        <f t="shared" si="19"/>
        <v>1.9392372333548735E-3</v>
      </c>
      <c r="E489" s="186">
        <f t="shared" si="19"/>
        <v>1.290322580645098E-3</v>
      </c>
      <c r="F489" s="186">
        <f t="shared" si="19"/>
        <v>3.221649484536071E-3</v>
      </c>
      <c r="G489" s="186">
        <f t="shared" si="19"/>
        <v>5.7803468208093012E-3</v>
      </c>
    </row>
    <row r="490" spans="1:8" x14ac:dyDescent="0.2">
      <c r="A490" s="138" t="s">
        <v>441</v>
      </c>
      <c r="B490" s="106"/>
      <c r="C490" s="187">
        <f t="shared" si="19"/>
        <v>2.4390243902439046E-3</v>
      </c>
      <c r="D490" s="187">
        <f t="shared" si="19"/>
        <v>1.4598540145985384E-2</v>
      </c>
      <c r="E490" s="187">
        <f t="shared" si="19"/>
        <v>4.7961630695443347E-3</v>
      </c>
      <c r="F490" s="187">
        <f t="shared" si="19"/>
        <v>7.1599045346062429E-3</v>
      </c>
      <c r="G490" s="187">
        <f t="shared" si="19"/>
        <v>1.1848341232227444E-2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5.555555555555558E-2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0</v>
      </c>
      <c r="D492" s="187">
        <f t="shared" si="19"/>
        <v>-2.6833631484793896E-3</v>
      </c>
      <c r="E492" s="187">
        <f t="shared" si="19"/>
        <v>-8.9686098654706559E-4</v>
      </c>
      <c r="F492" s="187">
        <f t="shared" si="19"/>
        <v>1.7953321364452268E-3</v>
      </c>
      <c r="G492" s="187">
        <f t="shared" si="19"/>
        <v>3.5842293906809264E-3</v>
      </c>
    </row>
    <row r="493" spans="1:8" x14ac:dyDescent="0.2">
      <c r="A493" s="139" t="s">
        <v>444</v>
      </c>
      <c r="B493" s="108"/>
      <c r="C493" s="186">
        <f t="shared" si="19"/>
        <v>-4.4224702329029086E-2</v>
      </c>
      <c r="D493" s="186">
        <f t="shared" si="19"/>
        <v>8.358136924728643E-2</v>
      </c>
      <c r="E493" s="186">
        <f t="shared" si="19"/>
        <v>-5.665105032802531E-2</v>
      </c>
      <c r="F493" s="186">
        <f t="shared" si="19"/>
        <v>2.9121509337650453E-2</v>
      </c>
      <c r="G493" s="186">
        <f t="shared" si="19"/>
        <v>1.6468788823391645E-2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1.0826376991214914E-2</v>
      </c>
      <c r="E494" s="187">
        <f t="shared" si="19"/>
        <v>1.7021276595744705E-2</v>
      </c>
      <c r="F494" s="187">
        <f t="shared" si="19"/>
        <v>2.1523296220126165E-2</v>
      </c>
      <c r="G494" s="187">
        <f t="shared" si="19"/>
        <v>2.5686417438994802E-2</v>
      </c>
    </row>
    <row r="495" spans="1:8" x14ac:dyDescent="0.2">
      <c r="A495" s="139" t="s">
        <v>446</v>
      </c>
      <c r="B495" s="108"/>
      <c r="C495" s="186">
        <f t="shared" si="19"/>
        <v>7.7085533262934991E-3</v>
      </c>
      <c r="D495" s="186">
        <f t="shared" si="19"/>
        <v>8.4355024625379915E-3</v>
      </c>
      <c r="E495" s="186">
        <f t="shared" si="19"/>
        <v>1.8392476749623299E-2</v>
      </c>
      <c r="F495" s="186">
        <f t="shared" si="19"/>
        <v>1.7703178409264941E-2</v>
      </c>
      <c r="G495" s="186">
        <f t="shared" si="19"/>
        <v>2.4814517746140075E-2</v>
      </c>
    </row>
    <row r="496" spans="1:8" x14ac:dyDescent="0.2">
      <c r="A496" s="138" t="s">
        <v>447</v>
      </c>
      <c r="B496" s="106"/>
      <c r="C496" s="187">
        <f t="shared" si="19"/>
        <v>-4.7298552940227667E-2</v>
      </c>
      <c r="D496" s="187">
        <f t="shared" si="19"/>
        <v>4.3691884163049144E-2</v>
      </c>
      <c r="E496" s="187">
        <f t="shared" si="19"/>
        <v>3.1538079067356506E-2</v>
      </c>
      <c r="F496" s="187">
        <f t="shared" si="19"/>
        <v>-1.8021048486178581E-2</v>
      </c>
      <c r="G496" s="187">
        <f t="shared" si="19"/>
        <v>6.8640884516436795E-2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4.8359312621493178E-3</v>
      </c>
      <c r="F497" s="186">
        <f t="shared" si="19"/>
        <v>8.0973471649274931E-3</v>
      </c>
      <c r="G497" s="186">
        <f t="shared" si="19"/>
        <v>2.9864154020300404E-3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4.8359312621493178E-3</v>
      </c>
      <c r="F498" s="187">
        <f t="shared" si="19"/>
        <v>8.0973471649274931E-3</v>
      </c>
      <c r="G498" s="187">
        <f t="shared" si="19"/>
        <v>2.9864154020300404E-3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7.5937346551615548E-3</v>
      </c>
      <c r="F501" s="186">
        <f t="shared" si="19"/>
        <v>6.065914626357527E-3</v>
      </c>
      <c r="G501" s="186">
        <f t="shared" si="19"/>
        <v>2.7666044278473745E-3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7.5937346551615548E-3</v>
      </c>
      <c r="F502" s="187">
        <f t="shared" si="19"/>
        <v>6.065914626357527E-3</v>
      </c>
      <c r="G502" s="187">
        <f t="shared" si="19"/>
        <v>2.7666044278473745E-3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180016463</v>
      </c>
      <c r="D508" s="205">
        <v>172353214</v>
      </c>
      <c r="E508" s="205">
        <v>179386572</v>
      </c>
      <c r="F508" s="205">
        <v>177524425</v>
      </c>
      <c r="G508" s="205">
        <v>176806410</v>
      </c>
      <c r="H508" s="205">
        <v>177636016</v>
      </c>
    </row>
    <row r="509" spans="1:9" x14ac:dyDescent="0.2">
      <c r="A509" s="208" t="s">
        <v>458</v>
      </c>
      <c r="B509" s="273"/>
      <c r="C509" s="206">
        <v>124390845</v>
      </c>
      <c r="D509" s="206">
        <v>117833257</v>
      </c>
      <c r="E509" s="206">
        <v>122831213</v>
      </c>
      <c r="F509" s="206">
        <v>118629857</v>
      </c>
      <c r="G509" s="206">
        <v>118093882</v>
      </c>
      <c r="H509" s="206">
        <v>119317758</v>
      </c>
    </row>
    <row r="510" spans="1:9" x14ac:dyDescent="0.2">
      <c r="A510" s="208" t="s">
        <v>459</v>
      </c>
      <c r="B510" s="273"/>
      <c r="C510" s="206">
        <v>14900577</v>
      </c>
      <c r="D510" s="206">
        <v>14930360</v>
      </c>
      <c r="E510" s="206">
        <v>15349792</v>
      </c>
      <c r="F510" s="206">
        <v>14974197</v>
      </c>
      <c r="G510" s="206">
        <v>15344767</v>
      </c>
      <c r="H510" s="206">
        <v>14981276</v>
      </c>
    </row>
    <row r="511" spans="1:9" x14ac:dyDescent="0.2">
      <c r="A511" s="208" t="s">
        <v>460</v>
      </c>
      <c r="B511" s="273"/>
      <c r="C511" s="206">
        <v>40725041</v>
      </c>
      <c r="D511" s="206">
        <v>39589597</v>
      </c>
      <c r="E511" s="206">
        <v>41205567</v>
      </c>
      <c r="F511" s="206">
        <v>43920371</v>
      </c>
      <c r="G511" s="206">
        <v>43367761</v>
      </c>
      <c r="H511" s="206">
        <v>43336982</v>
      </c>
    </row>
    <row r="512" spans="1:9" ht="15.75" x14ac:dyDescent="0.25">
      <c r="A512" s="276" t="s">
        <v>461</v>
      </c>
      <c r="B512" s="257"/>
      <c r="C512" s="205">
        <v>179904675</v>
      </c>
      <c r="D512" s="205">
        <v>172241958</v>
      </c>
      <c r="E512" s="205">
        <v>179278373</v>
      </c>
      <c r="F512" s="205">
        <v>177410604</v>
      </c>
      <c r="G512" s="205">
        <v>176627963</v>
      </c>
      <c r="H512" s="205">
        <v>177497605</v>
      </c>
    </row>
    <row r="513" spans="1:8" x14ac:dyDescent="0.2">
      <c r="A513" s="208" t="s">
        <v>458</v>
      </c>
      <c r="B513" s="273"/>
      <c r="C513" s="206">
        <v>124338815</v>
      </c>
      <c r="D513" s="206">
        <v>117780898</v>
      </c>
      <c r="E513" s="206">
        <v>122783756</v>
      </c>
      <c r="F513" s="206">
        <v>118576835</v>
      </c>
      <c r="G513" s="206">
        <v>117973989</v>
      </c>
      <c r="H513" s="206">
        <v>119237200</v>
      </c>
    </row>
    <row r="514" spans="1:8" x14ac:dyDescent="0.2">
      <c r="A514" s="208" t="s">
        <v>459</v>
      </c>
      <c r="B514" s="273"/>
      <c r="C514" s="206">
        <v>14840819</v>
      </c>
      <c r="D514" s="206">
        <v>14871463</v>
      </c>
      <c r="E514" s="206">
        <v>15289050</v>
      </c>
      <c r="F514" s="206">
        <v>14913398</v>
      </c>
      <c r="G514" s="206">
        <v>15286213</v>
      </c>
      <c r="H514" s="206">
        <v>14923423</v>
      </c>
    </row>
    <row r="515" spans="1:8" x14ac:dyDescent="0.2">
      <c r="A515" s="208" t="s">
        <v>460</v>
      </c>
      <c r="B515" s="273"/>
      <c r="C515" s="206">
        <v>40725041</v>
      </c>
      <c r="D515" s="206">
        <v>39589597</v>
      </c>
      <c r="E515" s="206">
        <v>41205567</v>
      </c>
      <c r="F515" s="206">
        <v>43920371</v>
      </c>
      <c r="G515" s="206">
        <v>43367761</v>
      </c>
      <c r="H515" s="206">
        <v>43336982</v>
      </c>
    </row>
    <row r="516" spans="1:8" ht="15.75" x14ac:dyDescent="0.25">
      <c r="A516" s="276" t="s">
        <v>462</v>
      </c>
      <c r="B516" s="257"/>
      <c r="C516" s="205">
        <v>111788</v>
      </c>
      <c r="D516" s="205">
        <v>111256</v>
      </c>
      <c r="E516" s="205">
        <v>108199</v>
      </c>
      <c r="F516" s="205">
        <v>113821</v>
      </c>
      <c r="G516" s="205">
        <v>178447</v>
      </c>
      <c r="H516" s="205">
        <v>138411</v>
      </c>
    </row>
    <row r="517" spans="1:8" x14ac:dyDescent="0.2">
      <c r="A517" s="208" t="s">
        <v>458</v>
      </c>
      <c r="B517" s="273"/>
      <c r="C517" s="206">
        <v>52030</v>
      </c>
      <c r="D517" s="206">
        <v>52359</v>
      </c>
      <c r="E517" s="206">
        <v>47457</v>
      </c>
      <c r="F517" s="206">
        <v>53022</v>
      </c>
      <c r="G517" s="206">
        <v>119893</v>
      </c>
      <c r="H517" s="206">
        <v>80558</v>
      </c>
    </row>
    <row r="518" spans="1:8" x14ac:dyDescent="0.2">
      <c r="A518" s="208" t="s">
        <v>459</v>
      </c>
      <c r="B518" s="273"/>
      <c r="C518" s="206">
        <v>59758</v>
      </c>
      <c r="D518" s="206">
        <v>58897</v>
      </c>
      <c r="E518" s="206">
        <v>60742</v>
      </c>
      <c r="F518" s="206">
        <v>60799</v>
      </c>
      <c r="G518" s="206">
        <v>58554</v>
      </c>
      <c r="H518" s="206">
        <v>57853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29689</v>
      </c>
      <c r="D521" s="200">
        <v>30079</v>
      </c>
      <c r="E521" s="200">
        <v>30662</v>
      </c>
      <c r="F521" s="200">
        <v>30488</v>
      </c>
      <c r="G521" s="200">
        <v>30585</v>
      </c>
      <c r="H521" s="200">
        <v>30860</v>
      </c>
    </row>
    <row r="522" spans="1:8" x14ac:dyDescent="0.2">
      <c r="A522" s="208" t="s">
        <v>458</v>
      </c>
      <c r="B522" s="273"/>
      <c r="C522" s="201">
        <v>15923</v>
      </c>
      <c r="D522" s="201">
        <v>16182</v>
      </c>
      <c r="E522" s="201">
        <v>16407</v>
      </c>
      <c r="F522" s="201">
        <v>16569</v>
      </c>
      <c r="G522" s="201">
        <v>16704</v>
      </c>
      <c r="H522" s="201">
        <v>16869</v>
      </c>
    </row>
    <row r="523" spans="1:8" x14ac:dyDescent="0.2">
      <c r="A523" s="208" t="s">
        <v>459</v>
      </c>
      <c r="B523" s="273"/>
      <c r="C523" s="201">
        <v>6964</v>
      </c>
      <c r="D523" s="201">
        <v>6973</v>
      </c>
      <c r="E523" s="201">
        <v>7336</v>
      </c>
      <c r="F523" s="201">
        <v>7089</v>
      </c>
      <c r="G523" s="201">
        <v>7065</v>
      </c>
      <c r="H523" s="201">
        <v>7125</v>
      </c>
    </row>
    <row r="524" spans="1:8" x14ac:dyDescent="0.2">
      <c r="A524" s="208" t="s">
        <v>460</v>
      </c>
      <c r="B524" s="273"/>
      <c r="C524" s="201">
        <v>6802</v>
      </c>
      <c r="D524" s="201">
        <v>6924</v>
      </c>
      <c r="E524" s="201">
        <v>6919</v>
      </c>
      <c r="F524" s="201">
        <v>6830</v>
      </c>
      <c r="G524" s="201">
        <v>6816</v>
      </c>
      <c r="H524" s="201">
        <v>6866</v>
      </c>
    </row>
    <row r="525" spans="1:8" ht="15.75" x14ac:dyDescent="0.25">
      <c r="A525" s="276" t="s">
        <v>461</v>
      </c>
      <c r="B525" s="257"/>
      <c r="C525" s="200">
        <v>25137</v>
      </c>
      <c r="D525" s="200">
        <v>25439</v>
      </c>
      <c r="E525" s="200">
        <v>25976</v>
      </c>
      <c r="F525" s="200">
        <v>25740</v>
      </c>
      <c r="G525" s="200">
        <v>25792</v>
      </c>
      <c r="H525" s="200">
        <v>25974</v>
      </c>
    </row>
    <row r="526" spans="1:8" x14ac:dyDescent="0.2">
      <c r="A526" s="208" t="s">
        <v>458</v>
      </c>
      <c r="B526" s="273"/>
      <c r="C526" s="201">
        <v>14368</v>
      </c>
      <c r="D526" s="201">
        <v>14620</v>
      </c>
      <c r="E526" s="201">
        <v>14837</v>
      </c>
      <c r="F526" s="201">
        <v>14979</v>
      </c>
      <c r="G526" s="201">
        <v>15097</v>
      </c>
      <c r="H526" s="201">
        <v>15261</v>
      </c>
    </row>
    <row r="527" spans="1:8" x14ac:dyDescent="0.2">
      <c r="A527" s="208" t="s">
        <v>459</v>
      </c>
      <c r="B527" s="273"/>
      <c r="C527" s="201">
        <v>6105</v>
      </c>
      <c r="D527" s="201">
        <v>6102</v>
      </c>
      <c r="E527" s="201">
        <v>6444</v>
      </c>
      <c r="F527" s="201">
        <v>6180</v>
      </c>
      <c r="G527" s="201">
        <v>6138</v>
      </c>
      <c r="H527" s="201">
        <v>6172</v>
      </c>
    </row>
    <row r="528" spans="1:8" x14ac:dyDescent="0.2">
      <c r="A528" s="208" t="s">
        <v>460</v>
      </c>
      <c r="B528" s="273"/>
      <c r="C528" s="201">
        <v>4664</v>
      </c>
      <c r="D528" s="201">
        <v>4717</v>
      </c>
      <c r="E528" s="201">
        <v>4695</v>
      </c>
      <c r="F528" s="201">
        <v>4581</v>
      </c>
      <c r="G528" s="201">
        <v>4557</v>
      </c>
      <c r="H528" s="201">
        <v>4541</v>
      </c>
    </row>
    <row r="529" spans="1:8" ht="15.75" x14ac:dyDescent="0.25">
      <c r="A529" s="276" t="s">
        <v>462</v>
      </c>
      <c r="B529" s="257"/>
      <c r="C529" s="200">
        <v>4552</v>
      </c>
      <c r="D529" s="200">
        <v>4640</v>
      </c>
      <c r="E529" s="200">
        <v>4686</v>
      </c>
      <c r="F529" s="200">
        <v>4748</v>
      </c>
      <c r="G529" s="200">
        <v>4793</v>
      </c>
      <c r="H529" s="200">
        <v>4886</v>
      </c>
    </row>
    <row r="530" spans="1:8" x14ac:dyDescent="0.2">
      <c r="A530" s="208" t="s">
        <v>458</v>
      </c>
      <c r="B530" s="273"/>
      <c r="C530" s="201">
        <v>1555</v>
      </c>
      <c r="D530" s="201">
        <v>1562</v>
      </c>
      <c r="E530" s="201">
        <v>1570</v>
      </c>
      <c r="F530" s="201">
        <v>1590</v>
      </c>
      <c r="G530" s="201">
        <v>1607</v>
      </c>
      <c r="H530" s="201">
        <v>1608</v>
      </c>
    </row>
    <row r="531" spans="1:8" x14ac:dyDescent="0.2">
      <c r="A531" s="208" t="s">
        <v>459</v>
      </c>
      <c r="B531" s="273"/>
      <c r="C531" s="201">
        <v>859</v>
      </c>
      <c r="D531" s="201">
        <v>871</v>
      </c>
      <c r="E531" s="201">
        <v>892</v>
      </c>
      <c r="F531" s="201">
        <v>909</v>
      </c>
      <c r="G531" s="201">
        <v>927</v>
      </c>
      <c r="H531" s="201">
        <v>953</v>
      </c>
    </row>
    <row r="532" spans="1:8" x14ac:dyDescent="0.2">
      <c r="A532" s="208" t="s">
        <v>460</v>
      </c>
      <c r="B532" s="273"/>
      <c r="C532" s="201">
        <v>2138</v>
      </c>
      <c r="D532" s="201">
        <v>2207</v>
      </c>
      <c r="E532" s="201">
        <v>2224</v>
      </c>
      <c r="F532" s="201">
        <v>2249</v>
      </c>
      <c r="G532" s="201">
        <v>2259</v>
      </c>
      <c r="H532" s="201">
        <v>2325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6063410</v>
      </c>
      <c r="D534" s="203">
        <v>5730020</v>
      </c>
      <c r="E534" s="203">
        <v>5850450</v>
      </c>
      <c r="F534" s="203">
        <v>5822760</v>
      </c>
      <c r="G534" s="203">
        <v>5780820</v>
      </c>
      <c r="H534" s="203">
        <v>5756190</v>
      </c>
    </row>
    <row r="535" spans="1:8" x14ac:dyDescent="0.2">
      <c r="A535" s="208" t="s">
        <v>458</v>
      </c>
      <c r="B535" s="273"/>
      <c r="C535" s="204">
        <v>7812020</v>
      </c>
      <c r="D535" s="204">
        <v>7281750</v>
      </c>
      <c r="E535" s="204">
        <v>7486510</v>
      </c>
      <c r="F535" s="204">
        <v>7159750</v>
      </c>
      <c r="G535" s="204">
        <v>7069800</v>
      </c>
      <c r="H535" s="204">
        <v>7073200</v>
      </c>
    </row>
    <row r="536" spans="1:8" x14ac:dyDescent="0.2">
      <c r="A536" s="208" t="s">
        <v>459</v>
      </c>
      <c r="B536" s="273"/>
      <c r="C536" s="204">
        <v>2139660</v>
      </c>
      <c r="D536" s="204">
        <v>2141170</v>
      </c>
      <c r="E536" s="204">
        <v>2092390</v>
      </c>
      <c r="F536" s="204">
        <v>2112310</v>
      </c>
      <c r="G536" s="204">
        <v>2171940</v>
      </c>
      <c r="H536" s="204">
        <v>2102640</v>
      </c>
    </row>
    <row r="537" spans="1:8" x14ac:dyDescent="0.2">
      <c r="A537" s="208" t="s">
        <v>460</v>
      </c>
      <c r="B537" s="273"/>
      <c r="C537" s="204">
        <v>5987220</v>
      </c>
      <c r="D537" s="204">
        <v>5717730</v>
      </c>
      <c r="E537" s="204">
        <v>5955420</v>
      </c>
      <c r="F537" s="204">
        <v>6430510</v>
      </c>
      <c r="G537" s="204">
        <v>6362640</v>
      </c>
      <c r="H537" s="204">
        <v>6311820</v>
      </c>
    </row>
    <row r="538" spans="1:8" ht="15.75" x14ac:dyDescent="0.25">
      <c r="A538" s="276" t="s">
        <v>461</v>
      </c>
      <c r="B538" s="257"/>
      <c r="C538" s="203">
        <v>7156970</v>
      </c>
      <c r="D538" s="203">
        <v>6770780</v>
      </c>
      <c r="E538" s="203">
        <v>6901690</v>
      </c>
      <c r="F538" s="203">
        <v>6892410</v>
      </c>
      <c r="G538" s="203">
        <v>6848170</v>
      </c>
      <c r="H538" s="203">
        <v>6833660</v>
      </c>
    </row>
    <row r="539" spans="1:8" x14ac:dyDescent="0.2">
      <c r="A539" s="208" t="s">
        <v>458</v>
      </c>
      <c r="B539" s="273"/>
      <c r="C539" s="204">
        <v>8653870</v>
      </c>
      <c r="D539" s="204">
        <v>8056150</v>
      </c>
      <c r="E539" s="204">
        <v>8275510</v>
      </c>
      <c r="F539" s="204">
        <v>7916210</v>
      </c>
      <c r="G539" s="204">
        <v>7814400</v>
      </c>
      <c r="H539" s="204">
        <v>7813200</v>
      </c>
    </row>
    <row r="540" spans="1:8" x14ac:dyDescent="0.2">
      <c r="A540" s="208" t="s">
        <v>459</v>
      </c>
      <c r="B540" s="273"/>
      <c r="C540" s="204">
        <v>2430930</v>
      </c>
      <c r="D540" s="204">
        <v>2437150</v>
      </c>
      <c r="E540" s="204">
        <v>2372600</v>
      </c>
      <c r="F540" s="204">
        <v>2413170</v>
      </c>
      <c r="G540" s="204">
        <v>2490420</v>
      </c>
      <c r="H540" s="204">
        <v>2417920</v>
      </c>
    </row>
    <row r="541" spans="1:8" x14ac:dyDescent="0.2">
      <c r="A541" s="208" t="s">
        <v>460</v>
      </c>
      <c r="B541" s="273"/>
      <c r="C541" s="204">
        <v>8731780</v>
      </c>
      <c r="D541" s="204">
        <v>8392960</v>
      </c>
      <c r="E541" s="204">
        <v>8776480</v>
      </c>
      <c r="F541" s="204">
        <v>9587510</v>
      </c>
      <c r="G541" s="204">
        <v>9516730</v>
      </c>
      <c r="H541" s="204">
        <v>9543490</v>
      </c>
    </row>
    <row r="542" spans="1:8" ht="15.75" x14ac:dyDescent="0.25">
      <c r="A542" s="276" t="s">
        <v>462</v>
      </c>
      <c r="B542" s="257"/>
      <c r="C542" s="203">
        <v>24560</v>
      </c>
      <c r="D542" s="203">
        <v>23980</v>
      </c>
      <c r="E542" s="203">
        <v>23090</v>
      </c>
      <c r="F542" s="203">
        <v>23970</v>
      </c>
      <c r="G542" s="203">
        <v>37230</v>
      </c>
      <c r="H542" s="203">
        <v>28330</v>
      </c>
    </row>
    <row r="543" spans="1:8" x14ac:dyDescent="0.2">
      <c r="A543" s="208" t="s">
        <v>458</v>
      </c>
      <c r="B543" s="273"/>
      <c r="C543" s="204">
        <v>33460</v>
      </c>
      <c r="D543" s="204">
        <v>33520</v>
      </c>
      <c r="E543" s="204">
        <v>30230</v>
      </c>
      <c r="F543" s="204">
        <v>33350</v>
      </c>
      <c r="G543" s="204">
        <v>74610</v>
      </c>
      <c r="H543" s="204">
        <v>50100</v>
      </c>
    </row>
    <row r="544" spans="1:8" x14ac:dyDescent="0.2">
      <c r="A544" s="208" t="s">
        <v>459</v>
      </c>
      <c r="B544" s="273"/>
      <c r="C544" s="204">
        <v>69570</v>
      </c>
      <c r="D544" s="204">
        <v>67620</v>
      </c>
      <c r="E544" s="204">
        <v>68100</v>
      </c>
      <c r="F544" s="204">
        <v>66890</v>
      </c>
      <c r="G544" s="204">
        <v>63170</v>
      </c>
      <c r="H544" s="204">
        <v>60710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3037.93</v>
      </c>
      <c r="D550" s="195">
        <v>3405.68</v>
      </c>
      <c r="E550" s="195">
        <v>3623.14</v>
      </c>
      <c r="F550" s="195">
        <v>4055.68</v>
      </c>
      <c r="G550" s="195">
        <v>4984.12</v>
      </c>
      <c r="H550" s="195">
        <v>5205.99</v>
      </c>
    </row>
    <row r="551" spans="1:8" ht="15.75" x14ac:dyDescent="0.2">
      <c r="A551" s="274" t="s">
        <v>473</v>
      </c>
      <c r="B551" s="275"/>
      <c r="C551" s="196">
        <v>9835963</v>
      </c>
      <c r="D551" s="196">
        <v>10566184</v>
      </c>
      <c r="E551" s="196">
        <v>11110433</v>
      </c>
      <c r="F551" s="196">
        <v>11931594</v>
      </c>
      <c r="G551" s="196">
        <v>13194473</v>
      </c>
      <c r="H551" s="196">
        <v>16448667</v>
      </c>
    </row>
    <row r="552" spans="1:8" ht="15.75" x14ac:dyDescent="0.2">
      <c r="A552" s="280" t="s">
        <v>474</v>
      </c>
      <c r="B552" s="275"/>
      <c r="C552" s="195">
        <v>308.86</v>
      </c>
      <c r="D552" s="195">
        <v>322.32</v>
      </c>
      <c r="E552" s="195">
        <v>326.10000000000002</v>
      </c>
      <c r="F552" s="195">
        <v>339.91</v>
      </c>
      <c r="G552" s="195">
        <v>377.74</v>
      </c>
      <c r="H552" s="195">
        <v>316.5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0.12105282215192581</v>
      </c>
      <c r="D556" s="197">
        <f>IF(AND(D550&gt;0,E550&gt;0)=TRUE,E550/D550-1,"")</f>
        <v>6.3852152874022128E-2</v>
      </c>
      <c r="E556" s="197">
        <f>IF(AND(E550&gt;0,F550&gt;0)=TRUE,F550/E550-1,"")</f>
        <v>0.11938263495200285</v>
      </c>
      <c r="F556" s="197">
        <f>IF(AND(F550&gt;0,G550&gt;0)=TRUE,G550/F550-1,"")</f>
        <v>0.22892338646047028</v>
      </c>
      <c r="G556" s="197">
        <f>IF(AND(G550&gt;0,H550&gt;0)=TRUE,H550/G550-1,"")</f>
        <v>4.4515380849578179E-2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7.4239909198519749E-2</v>
      </c>
      <c r="D557" s="197">
        <f t="shared" si="20"/>
        <v>5.1508567331403743E-2</v>
      </c>
      <c r="E557" s="197">
        <f t="shared" si="20"/>
        <v>7.3909000666310565E-2</v>
      </c>
      <c r="F557" s="197">
        <f t="shared" si="20"/>
        <v>0.10584327626300394</v>
      </c>
      <c r="G557" s="197">
        <f t="shared" si="20"/>
        <v>0.2466331167603284</v>
      </c>
    </row>
    <row r="558" spans="1:8" ht="15.75" x14ac:dyDescent="0.2">
      <c r="A558" s="280" t="s">
        <v>474</v>
      </c>
      <c r="B558" s="275"/>
      <c r="C558" s="197">
        <f t="shared" si="20"/>
        <v>4.3579615359709889E-2</v>
      </c>
      <c r="D558" s="197">
        <f t="shared" si="20"/>
        <v>1.1727475800446863E-2</v>
      </c>
      <c r="E558" s="197">
        <f t="shared" si="20"/>
        <v>4.2348972707758392E-2</v>
      </c>
      <c r="F558" s="197">
        <f t="shared" si="20"/>
        <v>0.11129416610279197</v>
      </c>
      <c r="G558" s="197">
        <f t="shared" si="20"/>
        <v>-0.16212209456239746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1171.2</v>
      </c>
      <c r="D562" s="195">
        <v>1363.97</v>
      </c>
      <c r="E562" s="195">
        <v>1369.32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4052694</v>
      </c>
      <c r="D563" s="196">
        <v>4022362</v>
      </c>
      <c r="E563" s="196">
        <v>4261444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288.99</v>
      </c>
      <c r="D564" s="195">
        <v>339.1</v>
      </c>
      <c r="E564" s="195">
        <v>321.33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0.16459187158469946</v>
      </c>
      <c r="D568" s="197">
        <f>IF(AND(D562&gt;0,E562&gt;0)=TRUE,E562/D562-1,"")</f>
        <v>3.9223736592446379E-3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-7.4844042012547352E-3</v>
      </c>
      <c r="D569" s="197">
        <f t="shared" si="21"/>
        <v>5.9438210683175674E-2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0.17339700335651753</v>
      </c>
      <c r="D570" s="197">
        <f t="shared" si="21"/>
        <v>-5.2403420819817303E-2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3361922</v>
      </c>
      <c r="E591" s="147">
        <v>908686</v>
      </c>
      <c r="F591" s="147">
        <v>122136</v>
      </c>
      <c r="G591" s="147">
        <v>2525957</v>
      </c>
      <c r="H591" s="147">
        <v>772800</v>
      </c>
      <c r="I591" s="147">
        <v>14474</v>
      </c>
    </row>
    <row r="592" spans="1:9" x14ac:dyDescent="0.2">
      <c r="A592" s="233" t="s">
        <v>121</v>
      </c>
      <c r="B592" s="234"/>
      <c r="C592" s="234"/>
      <c r="D592" s="148">
        <v>4973436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0.67597572382554028</v>
      </c>
      <c r="E593" s="87">
        <f t="shared" si="22"/>
        <v>0.18270789048054503</v>
      </c>
      <c r="F593" s="87">
        <f t="shared" si="22"/>
        <v>2.4557669989118187E-2</v>
      </c>
      <c r="G593" s="87">
        <f t="shared" si="22"/>
        <v>0.50788971648574543</v>
      </c>
      <c r="H593" s="87">
        <f t="shared" si="22"/>
        <v>0.15538553225576845</v>
      </c>
      <c r="I593" s="87">
        <f t="shared" si="22"/>
        <v>2.9102616380305285E-3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6557297</v>
      </c>
      <c r="E596" s="144">
        <v>2160011</v>
      </c>
      <c r="F596" s="144">
        <v>124937</v>
      </c>
      <c r="G596" s="144">
        <v>3245162</v>
      </c>
      <c r="H596" s="144">
        <v>1008704</v>
      </c>
      <c r="I596" s="144">
        <v>18483</v>
      </c>
    </row>
    <row r="597" spans="1:9" x14ac:dyDescent="0.2">
      <c r="A597" s="233" t="s">
        <v>125</v>
      </c>
      <c r="B597" s="234"/>
      <c r="C597" s="234"/>
      <c r="D597" s="143">
        <v>104977</v>
      </c>
      <c r="E597" s="144">
        <v>91118</v>
      </c>
      <c r="F597" s="144">
        <v>62</v>
      </c>
      <c r="G597" s="144">
        <v>3081</v>
      </c>
      <c r="H597" s="144">
        <v>10277</v>
      </c>
      <c r="I597" s="144">
        <v>120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1.3</v>
      </c>
      <c r="H598" s="142">
        <v>1.3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64012.62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89370136042</v>
      </c>
      <c r="E601" s="151">
        <v>38032408711</v>
      </c>
      <c r="F601" s="151">
        <v>38431556065</v>
      </c>
      <c r="G601" s="151">
        <v>5627741646</v>
      </c>
      <c r="H601" s="151">
        <v>6733127547</v>
      </c>
      <c r="I601" s="151">
        <v>545302073</v>
      </c>
    </row>
    <row r="602" spans="1:9" x14ac:dyDescent="0.2">
      <c r="A602" s="233" t="s">
        <v>130</v>
      </c>
      <c r="B602" s="234"/>
      <c r="C602" s="234"/>
      <c r="D602" s="152">
        <v>13629.11</v>
      </c>
      <c r="E602" s="153">
        <v>17607.509999999998</v>
      </c>
      <c r="F602" s="153">
        <v>307607.48</v>
      </c>
      <c r="G602" s="153">
        <v>1734.19</v>
      </c>
      <c r="H602" s="153">
        <v>6675.03</v>
      </c>
      <c r="I602" s="153">
        <v>29502.9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31088788793</v>
      </c>
      <c r="E604" s="155">
        <v>20218373477</v>
      </c>
      <c r="F604" s="155">
        <v>594610994</v>
      </c>
      <c r="G604" s="155">
        <v>5509015264</v>
      </c>
      <c r="H604" s="155">
        <v>4321211295</v>
      </c>
      <c r="I604" s="155">
        <v>445577763</v>
      </c>
    </row>
    <row r="605" spans="1:9" x14ac:dyDescent="0.2">
      <c r="A605" s="233" t="s">
        <v>133</v>
      </c>
      <c r="B605" s="234"/>
      <c r="C605" s="234"/>
      <c r="D605" s="152">
        <v>4741.1000000000004</v>
      </c>
      <c r="E605" s="153">
        <v>9360.31</v>
      </c>
      <c r="F605" s="153">
        <v>4759.29</v>
      </c>
      <c r="G605" s="153">
        <v>1697.61</v>
      </c>
      <c r="H605" s="153">
        <v>4283.92</v>
      </c>
      <c r="I605" s="153">
        <v>24107.439999999999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39156357470</v>
      </c>
      <c r="E607" s="157">
        <v>24045723780</v>
      </c>
      <c r="F607" s="157">
        <v>1555095314</v>
      </c>
      <c r="G607" s="157">
        <v>5172370898</v>
      </c>
      <c r="H607" s="157">
        <v>8029040145</v>
      </c>
      <c r="I607" s="157">
        <v>354127333</v>
      </c>
    </row>
    <row r="608" spans="1:9" x14ac:dyDescent="0.2">
      <c r="A608" s="233" t="s">
        <v>112</v>
      </c>
      <c r="B608" s="234"/>
      <c r="C608" s="234"/>
      <c r="D608" s="158">
        <v>22117.040000000001</v>
      </c>
      <c r="E608" s="159">
        <v>21503.07</v>
      </c>
      <c r="F608" s="159">
        <v>71080.320000000007</v>
      </c>
      <c r="G608" s="159">
        <v>22632.73</v>
      </c>
      <c r="H608" s="159">
        <v>20306.02</v>
      </c>
      <c r="I608" s="159">
        <v>55724.21</v>
      </c>
    </row>
    <row r="609" spans="1:9" x14ac:dyDescent="0.2">
      <c r="A609" s="233" t="s">
        <v>135</v>
      </c>
      <c r="B609" s="234"/>
      <c r="C609" s="234"/>
      <c r="D609" s="143">
        <v>1770416</v>
      </c>
      <c r="E609" s="144">
        <v>1118246</v>
      </c>
      <c r="F609" s="144">
        <v>21878</v>
      </c>
      <c r="G609" s="144">
        <v>228535</v>
      </c>
      <c r="H609" s="144">
        <v>395402</v>
      </c>
      <c r="I609" s="144">
        <v>6355</v>
      </c>
    </row>
    <row r="610" spans="1:9" x14ac:dyDescent="0.2">
      <c r="A610" s="233" t="s">
        <v>113</v>
      </c>
      <c r="B610" s="234"/>
      <c r="C610" s="234"/>
      <c r="D610" s="87">
        <v>2.4899999999999999E-2</v>
      </c>
      <c r="E610" s="89">
        <v>1.5800000000000002E-2</v>
      </c>
      <c r="F610" s="89">
        <v>2.9999999999999997E-4</v>
      </c>
      <c r="G610" s="89">
        <v>3.2000000000000002E-3</v>
      </c>
      <c r="H610" s="89">
        <v>5.5999999999999999E-3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0.76</v>
      </c>
      <c r="E612" s="142">
        <v>0.5</v>
      </c>
      <c r="F612" s="142">
        <v>0.05</v>
      </c>
      <c r="G612" s="142">
        <v>0.24</v>
      </c>
      <c r="H612" s="142">
        <v>0.19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0.62</v>
      </c>
      <c r="E613" s="142">
        <v>0.46</v>
      </c>
      <c r="F613" s="142">
        <v>0.02</v>
      </c>
      <c r="G613" s="142">
        <v>0.23</v>
      </c>
      <c r="H613" s="142">
        <v>0.18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0.43</v>
      </c>
      <c r="E614" s="142">
        <v>0.3</v>
      </c>
      <c r="F614" s="142">
        <v>0.01</v>
      </c>
      <c r="G614" s="142">
        <v>0.1</v>
      </c>
      <c r="H614" s="142">
        <v>0.16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0.33</v>
      </c>
      <c r="E615" s="142">
        <v>0.26</v>
      </c>
      <c r="F615" s="142">
        <v>0.01</v>
      </c>
      <c r="G615" s="142">
        <v>0.04</v>
      </c>
      <c r="H615" s="142">
        <v>0.13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15.16</v>
      </c>
      <c r="E616" s="142">
        <v>10.09</v>
      </c>
      <c r="F616" s="142">
        <v>0.35</v>
      </c>
      <c r="G616" s="142">
        <v>3.38</v>
      </c>
      <c r="H616" s="142">
        <v>5.15</v>
      </c>
      <c r="I616" s="142">
        <v>0.12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17.3</v>
      </c>
      <c r="E618" s="142">
        <v>11.61</v>
      </c>
      <c r="F618" s="142">
        <v>0.44</v>
      </c>
      <c r="G618" s="142">
        <v>3.98</v>
      </c>
      <c r="H618" s="142">
        <v>5.8</v>
      </c>
      <c r="I618" s="142">
        <v>0.13</v>
      </c>
    </row>
    <row r="619" spans="1:9" x14ac:dyDescent="0.2">
      <c r="A619" s="263" t="s">
        <v>144</v>
      </c>
      <c r="B619" s="234"/>
      <c r="C619" s="234"/>
      <c r="D619" s="141">
        <v>16.54</v>
      </c>
      <c r="E619" s="142">
        <v>11.11</v>
      </c>
      <c r="F619" s="142">
        <v>0.39</v>
      </c>
      <c r="G619" s="142">
        <v>3.74</v>
      </c>
      <c r="H619" s="142">
        <v>5.62</v>
      </c>
      <c r="I619" s="142">
        <v>0.12</v>
      </c>
    </row>
    <row r="620" spans="1:9" x14ac:dyDescent="0.2">
      <c r="A620" s="263" t="s">
        <v>145</v>
      </c>
      <c r="B620" s="234"/>
      <c r="C620" s="234"/>
      <c r="D620" s="141">
        <v>15.91</v>
      </c>
      <c r="E620" s="142">
        <v>10.65</v>
      </c>
      <c r="F620" s="142">
        <v>0.37</v>
      </c>
      <c r="G620" s="142">
        <v>3.51</v>
      </c>
      <c r="H620" s="142">
        <v>5.44</v>
      </c>
      <c r="I620" s="142">
        <v>0.12</v>
      </c>
    </row>
    <row r="621" spans="1:9" x14ac:dyDescent="0.2">
      <c r="A621" s="263" t="s">
        <v>146</v>
      </c>
      <c r="B621" s="234"/>
      <c r="C621" s="234"/>
      <c r="D621" s="141">
        <v>15.48</v>
      </c>
      <c r="E621" s="142">
        <v>10.35</v>
      </c>
      <c r="F621" s="142">
        <v>0.36</v>
      </c>
      <c r="G621" s="142">
        <v>3.41</v>
      </c>
      <c r="H621" s="142">
        <v>5.28</v>
      </c>
      <c r="I621" s="142">
        <v>0.12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3322739</v>
      </c>
      <c r="E623" s="144">
        <v>871694</v>
      </c>
      <c r="F623" s="144">
        <v>121837</v>
      </c>
      <c r="G623" s="144">
        <v>2502267</v>
      </c>
      <c r="H623" s="144">
        <v>756129</v>
      </c>
      <c r="I623" s="144">
        <v>10945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0.7177</v>
      </c>
      <c r="E625" s="89">
        <v>0.34289999999999998</v>
      </c>
      <c r="F625" s="89">
        <v>0.80079999999999996</v>
      </c>
      <c r="G625" s="89">
        <v>0.88070000000000004</v>
      </c>
      <c r="H625" s="89">
        <v>0.71319999999999995</v>
      </c>
      <c r="I625" s="89">
        <v>0.70599999999999996</v>
      </c>
    </row>
    <row r="626" spans="1:9" x14ac:dyDescent="0.2">
      <c r="A626" s="233" t="s">
        <v>150</v>
      </c>
      <c r="B626" s="234"/>
      <c r="C626" s="234"/>
      <c r="D626" s="87">
        <v>7.9000000000000008E-3</v>
      </c>
      <c r="E626" s="89">
        <v>3.3500000000000002E-2</v>
      </c>
      <c r="F626" s="89">
        <v>0</v>
      </c>
      <c r="G626" s="89">
        <v>6.9999999999999999E-4</v>
      </c>
      <c r="H626" s="89">
        <v>0</v>
      </c>
      <c r="I626" s="89">
        <v>5.0000000000000001E-4</v>
      </c>
    </row>
    <row r="627" spans="1:9" x14ac:dyDescent="0.2">
      <c r="A627" s="233" t="s">
        <v>151</v>
      </c>
      <c r="B627" s="234"/>
      <c r="C627" s="234"/>
      <c r="D627" s="87">
        <v>2.8E-3</v>
      </c>
      <c r="E627" s="89">
        <v>1.18E-2</v>
      </c>
      <c r="F627" s="89">
        <v>0</v>
      </c>
      <c r="G627" s="89">
        <v>2.9999999999999997E-4</v>
      </c>
      <c r="H627" s="89">
        <v>1E-4</v>
      </c>
      <c r="I627" s="89">
        <v>8.9999999999999998E-4</v>
      </c>
    </row>
    <row r="628" spans="1:9" x14ac:dyDescent="0.2">
      <c r="A628" s="233" t="s">
        <v>152</v>
      </c>
      <c r="B628" s="234"/>
      <c r="C628" s="234"/>
      <c r="D628" s="87">
        <v>2.0999999999999999E-3</v>
      </c>
      <c r="E628" s="89">
        <v>8.2000000000000007E-3</v>
      </c>
      <c r="F628" s="89">
        <v>0</v>
      </c>
      <c r="G628" s="89">
        <v>1E-4</v>
      </c>
      <c r="H628" s="89">
        <v>2.0999999999999999E-3</v>
      </c>
      <c r="I628" s="89">
        <v>4.0000000000000002E-4</v>
      </c>
    </row>
    <row r="629" spans="1:9" x14ac:dyDescent="0.2">
      <c r="A629" s="233" t="s">
        <v>153</v>
      </c>
      <c r="B629" s="234"/>
      <c r="C629" s="234"/>
      <c r="D629" s="87">
        <v>5.9400000000000001E-2</v>
      </c>
      <c r="E629" s="89">
        <v>4.1500000000000002E-2</v>
      </c>
      <c r="F629" s="89">
        <v>2.9700000000000001E-2</v>
      </c>
      <c r="G629" s="89">
        <v>6.7299999999999999E-2</v>
      </c>
      <c r="H629" s="89">
        <v>2.4E-2</v>
      </c>
      <c r="I629" s="89">
        <v>4.3200000000000002E-2</v>
      </c>
    </row>
    <row r="630" spans="1:9" x14ac:dyDescent="0.2">
      <c r="A630" s="233" t="s">
        <v>154</v>
      </c>
      <c r="B630" s="234"/>
      <c r="C630" s="234"/>
      <c r="D630" s="87">
        <v>1.2500000000000001E-2</v>
      </c>
      <c r="E630" s="89">
        <v>3.1600000000000003E-2</v>
      </c>
      <c r="F630" s="89">
        <v>1.8800000000000001E-2</v>
      </c>
      <c r="G630" s="89">
        <v>4.0000000000000001E-3</v>
      </c>
      <c r="H630" s="89">
        <v>1.2800000000000001E-2</v>
      </c>
      <c r="I630" s="89">
        <v>1.0699999999999999E-2</v>
      </c>
    </row>
    <row r="631" spans="1:9" x14ac:dyDescent="0.2">
      <c r="A631" s="233" t="s">
        <v>155</v>
      </c>
      <c r="B631" s="234"/>
      <c r="C631" s="234"/>
      <c r="D631" s="87">
        <v>8.6E-3</v>
      </c>
      <c r="E631" s="89">
        <v>2.58E-2</v>
      </c>
      <c r="F631" s="89">
        <v>6.8999999999999999E-3</v>
      </c>
      <c r="G631" s="89">
        <v>1.6999999999999999E-3</v>
      </c>
      <c r="H631" s="89">
        <v>8.9999999999999993E-3</v>
      </c>
      <c r="I631" s="89">
        <v>1.09E-2</v>
      </c>
    </row>
    <row r="632" spans="1:9" x14ac:dyDescent="0.2">
      <c r="A632" s="233" t="s">
        <v>156</v>
      </c>
      <c r="B632" s="234"/>
      <c r="C632" s="234"/>
      <c r="D632" s="87">
        <v>6.0000000000000001E-3</v>
      </c>
      <c r="E632" s="89">
        <v>1.72E-2</v>
      </c>
      <c r="F632" s="89">
        <v>5.1999999999999998E-3</v>
      </c>
      <c r="G632" s="89">
        <v>1.4E-3</v>
      </c>
      <c r="H632" s="89">
        <v>6.7000000000000002E-3</v>
      </c>
      <c r="I632" s="89">
        <v>1.38E-2</v>
      </c>
    </row>
    <row r="633" spans="1:9" x14ac:dyDescent="0.2">
      <c r="A633" s="233" t="s">
        <v>157</v>
      </c>
      <c r="B633" s="234"/>
      <c r="C633" s="234"/>
      <c r="D633" s="87">
        <v>4.7999999999999996E-3</v>
      </c>
      <c r="E633" s="89">
        <v>1.4999999999999999E-2</v>
      </c>
      <c r="F633" s="89">
        <v>3.3999999999999998E-3</v>
      </c>
      <c r="G633" s="89">
        <v>5.0000000000000001E-4</v>
      </c>
      <c r="H633" s="89">
        <v>5.7999999999999996E-3</v>
      </c>
      <c r="I633" s="89">
        <v>1.41E-2</v>
      </c>
    </row>
    <row r="634" spans="1:9" x14ac:dyDescent="0.2">
      <c r="A634" s="233" t="s">
        <v>158</v>
      </c>
      <c r="B634" s="234"/>
      <c r="C634" s="234"/>
      <c r="D634" s="87">
        <v>0.17829999999999999</v>
      </c>
      <c r="E634" s="89">
        <v>0.47239999999999999</v>
      </c>
      <c r="F634" s="89">
        <v>0.1353</v>
      </c>
      <c r="G634" s="89">
        <v>4.3200000000000002E-2</v>
      </c>
      <c r="H634" s="89">
        <v>0.22639999999999999</v>
      </c>
      <c r="I634" s="89">
        <v>0.1996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0.2823</v>
      </c>
      <c r="E636" s="89">
        <v>0.65710000000000002</v>
      </c>
      <c r="F636" s="89">
        <v>0.19919999999999999</v>
      </c>
      <c r="G636" s="89">
        <v>0.1193</v>
      </c>
      <c r="H636" s="89">
        <v>0.2868</v>
      </c>
      <c r="I636" s="89">
        <v>0.29399999999999998</v>
      </c>
    </row>
    <row r="637" spans="1:9" x14ac:dyDescent="0.2">
      <c r="A637" s="233" t="s">
        <v>160</v>
      </c>
      <c r="B637" s="234"/>
      <c r="C637" s="234"/>
      <c r="D637" s="87">
        <v>0.27439999999999998</v>
      </c>
      <c r="E637" s="89">
        <v>0.62350000000000005</v>
      </c>
      <c r="F637" s="89">
        <v>0.19919999999999999</v>
      </c>
      <c r="G637" s="89">
        <v>0.1186</v>
      </c>
      <c r="H637" s="89">
        <v>0.2868</v>
      </c>
      <c r="I637" s="89">
        <v>0.29360000000000003</v>
      </c>
    </row>
    <row r="638" spans="1:9" x14ac:dyDescent="0.2">
      <c r="A638" s="233" t="s">
        <v>161</v>
      </c>
      <c r="B638" s="234"/>
      <c r="C638" s="234"/>
      <c r="D638" s="87">
        <v>0.2717</v>
      </c>
      <c r="E638" s="89">
        <v>0.61170000000000002</v>
      </c>
      <c r="F638" s="89">
        <v>0.19919999999999999</v>
      </c>
      <c r="G638" s="89">
        <v>0.1183</v>
      </c>
      <c r="H638" s="89">
        <v>0.28670000000000001</v>
      </c>
      <c r="I638" s="89">
        <v>0.29260000000000003</v>
      </c>
    </row>
    <row r="639" spans="1:9" x14ac:dyDescent="0.2">
      <c r="A639" s="233" t="s">
        <v>162</v>
      </c>
      <c r="B639" s="234"/>
      <c r="C639" s="234"/>
      <c r="D639" s="87">
        <v>0.26960000000000001</v>
      </c>
      <c r="E639" s="89">
        <v>0.60350000000000004</v>
      </c>
      <c r="F639" s="89">
        <v>0.19919999999999999</v>
      </c>
      <c r="G639" s="89">
        <v>0.1182</v>
      </c>
      <c r="H639" s="89">
        <v>0.28460000000000002</v>
      </c>
      <c r="I639" s="89">
        <v>0.2923</v>
      </c>
    </row>
    <row r="640" spans="1:9" x14ac:dyDescent="0.2">
      <c r="A640" s="233" t="s">
        <v>163</v>
      </c>
      <c r="B640" s="234"/>
      <c r="C640" s="234"/>
      <c r="D640" s="87">
        <v>0.2102</v>
      </c>
      <c r="E640" s="89">
        <v>0.56200000000000006</v>
      </c>
      <c r="F640" s="89">
        <v>0.1696</v>
      </c>
      <c r="G640" s="89">
        <v>5.0900000000000001E-2</v>
      </c>
      <c r="H640" s="89">
        <v>0.2606</v>
      </c>
      <c r="I640" s="89">
        <v>0.24909999999999999</v>
      </c>
    </row>
    <row r="641" spans="1:9" x14ac:dyDescent="0.2">
      <c r="A641" s="233" t="s">
        <v>164</v>
      </c>
      <c r="B641" s="234"/>
      <c r="C641" s="234"/>
      <c r="D641" s="87">
        <v>0.19769999999999999</v>
      </c>
      <c r="E641" s="89">
        <v>0.53039999999999998</v>
      </c>
      <c r="F641" s="89">
        <v>0.15079999999999999</v>
      </c>
      <c r="G641" s="89">
        <v>4.6899999999999997E-2</v>
      </c>
      <c r="H641" s="89">
        <v>0.24790000000000001</v>
      </c>
      <c r="I641" s="89">
        <v>0.2384</v>
      </c>
    </row>
    <row r="642" spans="1:9" x14ac:dyDescent="0.2">
      <c r="A642" s="233" t="s">
        <v>165</v>
      </c>
      <c r="B642" s="234"/>
      <c r="C642" s="234"/>
      <c r="D642" s="87">
        <v>0.18909999999999999</v>
      </c>
      <c r="E642" s="89">
        <v>0.50460000000000005</v>
      </c>
      <c r="F642" s="89">
        <v>0.1439</v>
      </c>
      <c r="G642" s="89">
        <v>4.5199999999999997E-2</v>
      </c>
      <c r="H642" s="89">
        <v>0.2389</v>
      </c>
      <c r="I642" s="89">
        <v>0.22750000000000001</v>
      </c>
    </row>
    <row r="643" spans="1:9" x14ac:dyDescent="0.2">
      <c r="A643" s="233" t="s">
        <v>166</v>
      </c>
      <c r="B643" s="234"/>
      <c r="C643" s="234"/>
      <c r="D643" s="87">
        <v>0.18310000000000001</v>
      </c>
      <c r="E643" s="89">
        <v>0.4874</v>
      </c>
      <c r="F643" s="89">
        <v>0.13869999999999999</v>
      </c>
      <c r="G643" s="89">
        <v>4.3799999999999999E-2</v>
      </c>
      <c r="H643" s="89">
        <v>0.23219999999999999</v>
      </c>
      <c r="I643" s="89">
        <v>0.2137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5.3289782896043879E-2</v>
      </c>
      <c r="C772" s="96">
        <f t="shared" ref="C772:C779" si="24">-D68/$B$58</f>
        <v>-5.3725763291206763E-2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8.6310257593850234E-2</v>
      </c>
      <c r="C773" s="96">
        <f t="shared" si="24"/>
        <v>-7.6638255137575342E-2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2.7241634363655533E-2</v>
      </c>
      <c r="C774" s="96">
        <f t="shared" si="24"/>
        <v>-2.5690501801674284E-2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5.7644756621714761E-2</v>
      </c>
      <c r="C775" s="96">
        <f t="shared" si="24"/>
        <v>-5.8910905852175767E-2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7.8842728262828135E-2</v>
      </c>
      <c r="C776" s="96">
        <f t="shared" si="24"/>
        <v>-8.888056783296322E-2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6.5565487153489047E-2</v>
      </c>
      <c r="C777" s="96">
        <f t="shared" si="24"/>
        <v>-7.1096935914662082E-2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5.887856433923979E-2</v>
      </c>
      <c r="C778" s="96">
        <f t="shared" si="24"/>
        <v>-7.0125640477461532E-2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5.6856799761092827E-2</v>
      </c>
      <c r="C779" s="96">
        <f t="shared" si="24"/>
        <v>-7.0301418700366797E-2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79.7</v>
      </c>
      <c r="D785" s="97">
        <v>84.04</v>
      </c>
      <c r="E785" s="97">
        <v>77.91</v>
      </c>
      <c r="F785" s="97">
        <v>76.900000000000006</v>
      </c>
      <c r="G785" s="94">
        <v>44.26</v>
      </c>
      <c r="H785" s="97">
        <v>43.08</v>
      </c>
      <c r="I785" s="97">
        <v>37.020000000000003</v>
      </c>
      <c r="J785" s="97">
        <v>33.5</v>
      </c>
      <c r="K785" s="94">
        <v>1.66</v>
      </c>
      <c r="L785" s="94">
        <v>1.79</v>
      </c>
      <c r="M785" s="94">
        <v>1.71</v>
      </c>
      <c r="N785" s="97">
        <v>2</v>
      </c>
      <c r="O785" s="94">
        <v>1.31</v>
      </c>
      <c r="P785" s="94">
        <v>1.68</v>
      </c>
      <c r="Q785" s="94">
        <v>2.34</v>
      </c>
      <c r="R785" s="97">
        <v>2.91</v>
      </c>
      <c r="W785" s="93"/>
    </row>
    <row r="786" spans="1:23" x14ac:dyDescent="0.2">
      <c r="A786" s="94"/>
      <c r="B786" s="94" t="s">
        <v>225</v>
      </c>
      <c r="C786" s="94">
        <v>73.069999999999993</v>
      </c>
      <c r="D786" s="97">
        <v>82.06</v>
      </c>
      <c r="E786" s="97">
        <v>72.650000000000006</v>
      </c>
      <c r="F786" s="97">
        <v>75.64</v>
      </c>
      <c r="G786" s="94">
        <v>35.97</v>
      </c>
      <c r="H786" s="97">
        <v>38.049999999999997</v>
      </c>
      <c r="I786" s="97">
        <v>32.11</v>
      </c>
      <c r="J786" s="97">
        <v>32.24</v>
      </c>
      <c r="K786" s="94">
        <v>1.52</v>
      </c>
      <c r="L786" s="94">
        <v>1.81</v>
      </c>
      <c r="M786" s="94">
        <v>1.71</v>
      </c>
      <c r="N786" s="97">
        <v>2.5099999999999998</v>
      </c>
      <c r="O786" s="94">
        <v>1.1599999999999999</v>
      </c>
      <c r="P786" s="94">
        <v>2.15</v>
      </c>
      <c r="Q786" s="94">
        <v>2.84</v>
      </c>
      <c r="R786" s="97">
        <v>2.48</v>
      </c>
      <c r="W786" s="93"/>
    </row>
    <row r="787" spans="1:23" x14ac:dyDescent="0.2">
      <c r="A787" s="94"/>
      <c r="B787" s="94" t="s">
        <v>226</v>
      </c>
      <c r="C787" s="94">
        <v>81.3</v>
      </c>
      <c r="D787" s="97">
        <v>92.99</v>
      </c>
      <c r="E787" s="97">
        <v>89.47</v>
      </c>
      <c r="F787" s="97">
        <v>85.22</v>
      </c>
      <c r="G787" s="94">
        <v>39.270000000000003</v>
      </c>
      <c r="H787" s="97">
        <v>41.42</v>
      </c>
      <c r="I787" s="97">
        <v>38.159999999999997</v>
      </c>
      <c r="J787" s="97">
        <v>35.25</v>
      </c>
      <c r="K787" s="94">
        <v>2.04</v>
      </c>
      <c r="L787" s="94">
        <v>2.78</v>
      </c>
      <c r="M787" s="94">
        <v>2.61</v>
      </c>
      <c r="N787" s="97">
        <v>2.95</v>
      </c>
      <c r="O787" s="94">
        <v>1.33</v>
      </c>
      <c r="P787" s="94">
        <v>2.44</v>
      </c>
      <c r="Q787" s="94">
        <v>3.1</v>
      </c>
      <c r="R787" s="97">
        <v>3.77</v>
      </c>
      <c r="W787" s="93"/>
    </row>
    <row r="788" spans="1:23" x14ac:dyDescent="0.2">
      <c r="A788" s="94"/>
      <c r="B788" s="94" t="s">
        <v>227</v>
      </c>
      <c r="C788" s="94">
        <v>78.19</v>
      </c>
      <c r="D788" s="97">
        <v>64.98</v>
      </c>
      <c r="E788" s="97">
        <v>83.75</v>
      </c>
      <c r="F788" s="97">
        <v>77.39</v>
      </c>
      <c r="G788" s="94">
        <v>38.81</v>
      </c>
      <c r="H788" s="97">
        <v>26.57</v>
      </c>
      <c r="I788" s="97">
        <v>35.57</v>
      </c>
      <c r="J788" s="97">
        <v>31.25</v>
      </c>
      <c r="K788" s="94">
        <v>1.62</v>
      </c>
      <c r="L788" s="94">
        <v>2.44</v>
      </c>
      <c r="M788" s="94">
        <v>3.22</v>
      </c>
      <c r="N788" s="97">
        <v>2.46</v>
      </c>
      <c r="O788" s="94">
        <v>1.58</v>
      </c>
      <c r="P788" s="94">
        <v>1.75</v>
      </c>
      <c r="Q788" s="94">
        <v>3.14</v>
      </c>
      <c r="R788" s="97">
        <v>3.14</v>
      </c>
      <c r="W788" s="93"/>
    </row>
    <row r="789" spans="1:23" x14ac:dyDescent="0.2">
      <c r="A789" s="94"/>
      <c r="B789" s="94" t="s">
        <v>228</v>
      </c>
      <c r="C789" s="94">
        <v>82.25</v>
      </c>
      <c r="D789" s="97">
        <v>75.599999999999994</v>
      </c>
      <c r="E789" s="97">
        <v>88.59</v>
      </c>
      <c r="F789" s="97">
        <v>88.3</v>
      </c>
      <c r="G789" s="94">
        <v>41.4</v>
      </c>
      <c r="H789" s="97">
        <v>33.020000000000003</v>
      </c>
      <c r="I789" s="97">
        <v>37.19</v>
      </c>
      <c r="J789" s="97">
        <v>36.299999999999997</v>
      </c>
      <c r="K789" s="94">
        <v>2.06</v>
      </c>
      <c r="L789" s="94">
        <v>2.21</v>
      </c>
      <c r="M789" s="94">
        <v>2.67</v>
      </c>
      <c r="N789" s="97">
        <v>3.18</v>
      </c>
      <c r="O789" s="94">
        <v>2.11</v>
      </c>
      <c r="P789" s="94">
        <v>2.23</v>
      </c>
      <c r="Q789" s="94">
        <v>3.1</v>
      </c>
      <c r="R789" s="97">
        <v>3.64</v>
      </c>
      <c r="W789" s="93"/>
    </row>
    <row r="790" spans="1:23" x14ac:dyDescent="0.2">
      <c r="A790" s="94"/>
      <c r="B790" s="94" t="s">
        <v>229</v>
      </c>
      <c r="C790" s="94">
        <v>77.010000000000005</v>
      </c>
      <c r="D790" s="97">
        <v>75.790000000000006</v>
      </c>
      <c r="E790" s="97">
        <v>84.29</v>
      </c>
      <c r="F790" s="97">
        <v>77.64</v>
      </c>
      <c r="G790" s="94">
        <v>39.19</v>
      </c>
      <c r="H790" s="97">
        <v>34.049999999999997</v>
      </c>
      <c r="I790" s="97">
        <v>36.58</v>
      </c>
      <c r="J790" s="97">
        <v>33.21</v>
      </c>
      <c r="K790" s="94">
        <v>2</v>
      </c>
      <c r="L790" s="94">
        <v>2.63</v>
      </c>
      <c r="M790" s="94">
        <v>2.25</v>
      </c>
      <c r="N790" s="97">
        <v>3.12</v>
      </c>
      <c r="O790" s="94">
        <v>1.75</v>
      </c>
      <c r="P790" s="94">
        <v>2.13</v>
      </c>
      <c r="Q790" s="94">
        <v>2.76</v>
      </c>
      <c r="R790" s="97">
        <v>2.95</v>
      </c>
      <c r="W790" s="93"/>
    </row>
    <row r="791" spans="1:23" x14ac:dyDescent="0.2">
      <c r="A791" s="94"/>
      <c r="B791" s="94" t="s">
        <v>230</v>
      </c>
      <c r="C791" s="94">
        <v>77.45</v>
      </c>
      <c r="D791" s="97">
        <v>80.97</v>
      </c>
      <c r="E791" s="97">
        <v>79.72</v>
      </c>
      <c r="F791" s="97">
        <v>72.52</v>
      </c>
      <c r="G791" s="94">
        <v>40.68</v>
      </c>
      <c r="H791" s="97">
        <v>38.090000000000003</v>
      </c>
      <c r="I791" s="97">
        <v>35.590000000000003</v>
      </c>
      <c r="J791" s="97">
        <v>30.7</v>
      </c>
      <c r="K791" s="94">
        <v>1.83</v>
      </c>
      <c r="L791" s="94">
        <v>2.59</v>
      </c>
      <c r="M791" s="94">
        <v>2.44</v>
      </c>
      <c r="N791" s="97">
        <v>2.8</v>
      </c>
      <c r="O791" s="94">
        <v>1.79</v>
      </c>
      <c r="P791" s="94">
        <v>2.36</v>
      </c>
      <c r="Q791" s="94">
        <v>2.5099999999999998</v>
      </c>
      <c r="R791" s="97">
        <v>2.48</v>
      </c>
      <c r="W791" s="93"/>
    </row>
    <row r="792" spans="1:23" x14ac:dyDescent="0.2">
      <c r="A792" s="94"/>
      <c r="B792" s="94" t="s">
        <v>231</v>
      </c>
      <c r="C792" s="94">
        <v>79.7</v>
      </c>
      <c r="D792" s="97">
        <v>81.599999999999994</v>
      </c>
      <c r="E792" s="97">
        <v>80.48</v>
      </c>
      <c r="F792" s="97">
        <v>80.36</v>
      </c>
      <c r="G792" s="94">
        <v>41.57</v>
      </c>
      <c r="H792" s="97">
        <v>37.19</v>
      </c>
      <c r="I792" s="97">
        <v>37.880000000000003</v>
      </c>
      <c r="J792" s="97">
        <v>35.44</v>
      </c>
      <c r="K792" s="94">
        <v>1.81</v>
      </c>
      <c r="L792" s="94">
        <v>2.21</v>
      </c>
      <c r="M792" s="94">
        <v>1.96</v>
      </c>
      <c r="N792" s="97">
        <v>3.43</v>
      </c>
      <c r="O792" s="94">
        <v>1.81</v>
      </c>
      <c r="P792" s="94">
        <v>2.21</v>
      </c>
      <c r="Q792" s="94">
        <v>2.5499999999999998</v>
      </c>
      <c r="R792" s="97">
        <v>3.01</v>
      </c>
      <c r="W792" s="93"/>
    </row>
    <row r="793" spans="1:23" x14ac:dyDescent="0.2">
      <c r="A793" s="94"/>
      <c r="B793" s="94" t="s">
        <v>232</v>
      </c>
      <c r="C793" s="94">
        <v>80.67</v>
      </c>
      <c r="D793" s="97">
        <v>79.349999999999994</v>
      </c>
      <c r="E793" s="97">
        <v>81.540000000000006</v>
      </c>
      <c r="F793" s="97">
        <v>77.87</v>
      </c>
      <c r="G793" s="94">
        <v>41.53</v>
      </c>
      <c r="H793" s="97">
        <v>34.64</v>
      </c>
      <c r="I793" s="97">
        <v>37.99</v>
      </c>
      <c r="J793" s="97">
        <v>32.79</v>
      </c>
      <c r="K793" s="94">
        <v>1.94</v>
      </c>
      <c r="L793" s="94">
        <v>2.34</v>
      </c>
      <c r="M793" s="94">
        <v>2.36</v>
      </c>
      <c r="N793" s="97">
        <v>2.8</v>
      </c>
      <c r="O793" s="94">
        <v>1.75</v>
      </c>
      <c r="P793" s="94">
        <v>2.5499999999999998</v>
      </c>
      <c r="Q793" s="94">
        <v>3.22</v>
      </c>
      <c r="R793" s="97">
        <v>2.99</v>
      </c>
      <c r="W793" s="93"/>
    </row>
    <row r="794" spans="1:23" x14ac:dyDescent="0.2">
      <c r="A794" s="94"/>
      <c r="B794" s="94" t="s">
        <v>233</v>
      </c>
      <c r="C794" s="94">
        <v>84.99</v>
      </c>
      <c r="D794" s="97">
        <v>88.3</v>
      </c>
      <c r="E794" s="97">
        <v>85.73</v>
      </c>
      <c r="F794" s="97">
        <v>85.3</v>
      </c>
      <c r="G794" s="94">
        <v>43.84</v>
      </c>
      <c r="H794" s="97">
        <v>40.79</v>
      </c>
      <c r="I794" s="97">
        <v>37.479999999999997</v>
      </c>
      <c r="J794" s="97">
        <v>37.25</v>
      </c>
      <c r="K794" s="94">
        <v>1.71</v>
      </c>
      <c r="L794" s="94">
        <v>2.57</v>
      </c>
      <c r="M794" s="94">
        <v>2.34</v>
      </c>
      <c r="N794" s="97">
        <v>3.26</v>
      </c>
      <c r="O794" s="94">
        <v>1.66</v>
      </c>
      <c r="P794" s="94">
        <v>2.08</v>
      </c>
      <c r="Q794" s="94">
        <v>2.97</v>
      </c>
      <c r="R794" s="97">
        <v>3.41</v>
      </c>
      <c r="W794" s="93"/>
    </row>
    <row r="795" spans="1:23" x14ac:dyDescent="0.2">
      <c r="A795" s="94"/>
      <c r="B795" s="94" t="s">
        <v>234</v>
      </c>
      <c r="C795" s="94">
        <v>82.06</v>
      </c>
      <c r="D795" s="97">
        <v>79.790000000000006</v>
      </c>
      <c r="E795" s="97">
        <v>80.819999999999993</v>
      </c>
      <c r="F795" s="97">
        <v>81.03</v>
      </c>
      <c r="G795" s="94">
        <v>40.49</v>
      </c>
      <c r="H795" s="97">
        <v>35.71</v>
      </c>
      <c r="I795" s="97">
        <v>36.299999999999997</v>
      </c>
      <c r="J795" s="97">
        <v>35.229999999999997</v>
      </c>
      <c r="K795" s="94">
        <v>1.83</v>
      </c>
      <c r="L795" s="94">
        <v>2.13</v>
      </c>
      <c r="M795" s="94">
        <v>2.36</v>
      </c>
      <c r="N795" s="97">
        <v>3.07</v>
      </c>
      <c r="O795" s="94">
        <v>1.64</v>
      </c>
      <c r="P795" s="94">
        <v>2.06</v>
      </c>
      <c r="Q795" s="94">
        <v>2.3199999999999998</v>
      </c>
      <c r="R795" s="97">
        <v>3.22</v>
      </c>
      <c r="W795" s="93"/>
    </row>
    <row r="796" spans="1:23" x14ac:dyDescent="0.2">
      <c r="A796" s="94"/>
      <c r="B796" s="94" t="s">
        <v>235</v>
      </c>
      <c r="C796" s="94">
        <v>79.14</v>
      </c>
      <c r="D796" s="97">
        <v>80.84</v>
      </c>
      <c r="E796" s="97">
        <v>82.17</v>
      </c>
      <c r="F796" s="97"/>
      <c r="G796" s="94">
        <v>39.57</v>
      </c>
      <c r="H796" s="97">
        <v>37</v>
      </c>
      <c r="I796" s="97">
        <v>36.369999999999997</v>
      </c>
      <c r="J796" s="97"/>
      <c r="K796" s="94">
        <v>1.9</v>
      </c>
      <c r="L796" s="94">
        <v>1.77</v>
      </c>
      <c r="M796" s="94">
        <v>2.23</v>
      </c>
      <c r="N796" s="97"/>
      <c r="O796" s="94">
        <v>1.58</v>
      </c>
      <c r="P796" s="94">
        <v>2.23</v>
      </c>
      <c r="Q796" s="94">
        <v>2.7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0.08</v>
      </c>
      <c r="D801" s="97">
        <v>0.15</v>
      </c>
      <c r="E801" s="97">
        <v>0.06</v>
      </c>
      <c r="F801" s="97">
        <v>0.08</v>
      </c>
      <c r="G801" s="94">
        <v>16.149999999999999</v>
      </c>
      <c r="H801" s="97">
        <v>17.98</v>
      </c>
      <c r="I801" s="97">
        <v>17.670000000000002</v>
      </c>
      <c r="J801" s="97">
        <v>20.170000000000002</v>
      </c>
      <c r="K801" s="94">
        <v>0.88</v>
      </c>
      <c r="L801" s="94">
        <v>1.1200000000000001</v>
      </c>
      <c r="M801" s="94">
        <v>0.42</v>
      </c>
      <c r="N801" s="97">
        <v>0.82</v>
      </c>
      <c r="O801" s="94">
        <v>15.35</v>
      </c>
      <c r="P801" s="94">
        <v>18.239999999999998</v>
      </c>
      <c r="Q801" s="94">
        <v>18.7</v>
      </c>
      <c r="R801" s="97">
        <v>17.41</v>
      </c>
    </row>
    <row r="802" spans="1:18" x14ac:dyDescent="0.2">
      <c r="A802" s="94"/>
      <c r="B802" s="94" t="s">
        <v>225</v>
      </c>
      <c r="C802" s="94">
        <v>0.02</v>
      </c>
      <c r="D802" s="97">
        <v>0.08</v>
      </c>
      <c r="E802" s="97">
        <v>0.13</v>
      </c>
      <c r="F802" s="97">
        <v>0.15</v>
      </c>
      <c r="G802" s="94">
        <v>15.71</v>
      </c>
      <c r="H802" s="97">
        <v>18.149999999999999</v>
      </c>
      <c r="I802" s="97">
        <v>16.510000000000002</v>
      </c>
      <c r="J802" s="97">
        <v>19.600000000000001</v>
      </c>
      <c r="K802" s="94">
        <v>0.88</v>
      </c>
      <c r="L802" s="94">
        <v>1.1200000000000001</v>
      </c>
      <c r="M802" s="94">
        <v>0.56999999999999995</v>
      </c>
      <c r="N802" s="97">
        <v>0.61</v>
      </c>
      <c r="O802" s="94">
        <v>17.809999999999999</v>
      </c>
      <c r="P802" s="94">
        <v>20.7</v>
      </c>
      <c r="Q802" s="94">
        <v>18.78</v>
      </c>
      <c r="R802" s="97">
        <v>18.05</v>
      </c>
    </row>
    <row r="803" spans="1:18" x14ac:dyDescent="0.2">
      <c r="A803" s="94"/>
      <c r="B803" s="94" t="s">
        <v>226</v>
      </c>
      <c r="C803" s="94">
        <v>0.02</v>
      </c>
      <c r="D803" s="97">
        <v>0.25</v>
      </c>
      <c r="E803" s="97">
        <v>0.08</v>
      </c>
      <c r="F803" s="97">
        <v>0.04</v>
      </c>
      <c r="G803" s="94">
        <v>18.170000000000002</v>
      </c>
      <c r="H803" s="97">
        <v>21.9</v>
      </c>
      <c r="I803" s="97">
        <v>21.29</v>
      </c>
      <c r="J803" s="97">
        <v>22.17</v>
      </c>
      <c r="K803" s="94">
        <v>0.88</v>
      </c>
      <c r="L803" s="94">
        <v>0.93</v>
      </c>
      <c r="M803" s="94">
        <v>1.05</v>
      </c>
      <c r="N803" s="97">
        <v>0.65</v>
      </c>
      <c r="O803" s="94">
        <v>19.579999999999998</v>
      </c>
      <c r="P803" s="94">
        <v>23.27</v>
      </c>
      <c r="Q803" s="94">
        <v>23.18</v>
      </c>
      <c r="R803" s="97">
        <v>20.38</v>
      </c>
    </row>
    <row r="804" spans="1:18" x14ac:dyDescent="0.2">
      <c r="A804" s="94"/>
      <c r="B804" s="94" t="s">
        <v>227</v>
      </c>
      <c r="C804" s="94">
        <v>0.06</v>
      </c>
      <c r="D804" s="97">
        <v>0.08</v>
      </c>
      <c r="E804" s="97">
        <v>0</v>
      </c>
      <c r="F804" s="97">
        <v>0.04</v>
      </c>
      <c r="G804" s="94">
        <v>17.14</v>
      </c>
      <c r="H804" s="97">
        <v>18.260000000000002</v>
      </c>
      <c r="I804" s="97">
        <v>20.89</v>
      </c>
      <c r="J804" s="97">
        <v>20.87</v>
      </c>
      <c r="K804" s="94">
        <v>0.74</v>
      </c>
      <c r="L804" s="94">
        <v>0.86</v>
      </c>
      <c r="M804" s="94">
        <v>0.55000000000000004</v>
      </c>
      <c r="N804" s="97">
        <v>0.67</v>
      </c>
      <c r="O804" s="94">
        <v>18.239999999999998</v>
      </c>
      <c r="P804" s="94">
        <v>15.01</v>
      </c>
      <c r="Q804" s="94">
        <v>20.38</v>
      </c>
      <c r="R804" s="97">
        <v>18.95</v>
      </c>
    </row>
    <row r="805" spans="1:18" x14ac:dyDescent="0.2">
      <c r="A805" s="94"/>
      <c r="B805" s="94" t="s">
        <v>228</v>
      </c>
      <c r="C805" s="94">
        <v>0.02</v>
      </c>
      <c r="D805" s="97">
        <v>0.06</v>
      </c>
      <c r="E805" s="97">
        <v>0.04</v>
      </c>
      <c r="F805" s="97">
        <v>0.04</v>
      </c>
      <c r="G805" s="94">
        <v>19.079999999999998</v>
      </c>
      <c r="H805" s="97">
        <v>18.62</v>
      </c>
      <c r="I805" s="97">
        <v>21.86</v>
      </c>
      <c r="J805" s="97">
        <v>23.06</v>
      </c>
      <c r="K805" s="94">
        <v>0.82</v>
      </c>
      <c r="L805" s="94">
        <v>0.82</v>
      </c>
      <c r="M805" s="94">
        <v>0.97</v>
      </c>
      <c r="N805" s="97">
        <v>0.78</v>
      </c>
      <c r="O805" s="94">
        <v>16.760000000000002</v>
      </c>
      <c r="P805" s="94">
        <v>18.64</v>
      </c>
      <c r="Q805" s="94">
        <v>22.76</v>
      </c>
      <c r="R805" s="97">
        <v>21.29</v>
      </c>
    </row>
    <row r="806" spans="1:18" x14ac:dyDescent="0.2">
      <c r="A806" s="94"/>
      <c r="B806" s="94" t="s">
        <v>229</v>
      </c>
      <c r="C806" s="94">
        <v>0.06</v>
      </c>
      <c r="D806" s="97">
        <v>0.04</v>
      </c>
      <c r="E806" s="97">
        <v>0.08</v>
      </c>
      <c r="F806" s="97">
        <v>0.04</v>
      </c>
      <c r="G806" s="94">
        <v>18.05</v>
      </c>
      <c r="H806" s="97">
        <v>18.3</v>
      </c>
      <c r="I806" s="97">
        <v>19.04</v>
      </c>
      <c r="J806" s="97">
        <v>17.899999999999999</v>
      </c>
      <c r="K806" s="94">
        <v>1.05</v>
      </c>
      <c r="L806" s="94">
        <v>0.55000000000000004</v>
      </c>
      <c r="M806" s="94">
        <v>0.61</v>
      </c>
      <c r="N806" s="97">
        <v>0.61</v>
      </c>
      <c r="O806" s="94">
        <v>14.91</v>
      </c>
      <c r="P806" s="94">
        <v>18.09</v>
      </c>
      <c r="Q806" s="94">
        <v>22.97</v>
      </c>
      <c r="R806" s="97">
        <v>19.82</v>
      </c>
    </row>
    <row r="807" spans="1:18" x14ac:dyDescent="0.2">
      <c r="A807" s="94"/>
      <c r="B807" s="94" t="s">
        <v>230</v>
      </c>
      <c r="C807" s="94">
        <v>0.08</v>
      </c>
      <c r="D807" s="97">
        <v>0.02</v>
      </c>
      <c r="E807" s="97">
        <v>0.02</v>
      </c>
      <c r="F807" s="97">
        <v>0.13</v>
      </c>
      <c r="G807" s="94">
        <v>16.43</v>
      </c>
      <c r="H807" s="97">
        <v>17.46</v>
      </c>
      <c r="I807" s="97">
        <v>19.309999999999999</v>
      </c>
      <c r="J807" s="97">
        <v>18.09</v>
      </c>
      <c r="K807" s="94">
        <v>0.76</v>
      </c>
      <c r="L807" s="94">
        <v>0.93</v>
      </c>
      <c r="M807" s="94">
        <v>0.56999999999999995</v>
      </c>
      <c r="N807" s="97">
        <v>0.46</v>
      </c>
      <c r="O807" s="94">
        <v>15.88</v>
      </c>
      <c r="P807" s="94">
        <v>19.52</v>
      </c>
      <c r="Q807" s="94">
        <v>19.29</v>
      </c>
      <c r="R807" s="97">
        <v>17.86</v>
      </c>
    </row>
    <row r="808" spans="1:18" x14ac:dyDescent="0.2">
      <c r="A808" s="94"/>
      <c r="B808" s="94" t="s">
        <v>231</v>
      </c>
      <c r="C808" s="94">
        <v>0.13</v>
      </c>
      <c r="D808" s="97">
        <v>0.13</v>
      </c>
      <c r="E808" s="97">
        <v>0.13</v>
      </c>
      <c r="F808" s="97">
        <v>0.02</v>
      </c>
      <c r="G808" s="94">
        <v>17.79</v>
      </c>
      <c r="H808" s="97">
        <v>18.45</v>
      </c>
      <c r="I808" s="97">
        <v>18.59</v>
      </c>
      <c r="J808" s="97">
        <v>18.66</v>
      </c>
      <c r="K808" s="94">
        <v>0.91</v>
      </c>
      <c r="L808" s="94">
        <v>0.84</v>
      </c>
      <c r="M808" s="94">
        <v>0.48</v>
      </c>
      <c r="N808" s="97">
        <v>0.91</v>
      </c>
      <c r="O808" s="94">
        <v>15.69</v>
      </c>
      <c r="P808" s="94">
        <v>20.57</v>
      </c>
      <c r="Q808" s="94">
        <v>18.89</v>
      </c>
      <c r="R808" s="97">
        <v>18.89</v>
      </c>
    </row>
    <row r="809" spans="1:18" x14ac:dyDescent="0.2">
      <c r="A809" s="94"/>
      <c r="B809" s="94" t="s">
        <v>232</v>
      </c>
      <c r="C809" s="94">
        <v>0.06</v>
      </c>
      <c r="D809" s="97">
        <v>0.11</v>
      </c>
      <c r="E809" s="97">
        <v>0.08</v>
      </c>
      <c r="F809" s="97">
        <v>0.02</v>
      </c>
      <c r="G809" s="94">
        <v>17.37</v>
      </c>
      <c r="H809" s="97">
        <v>18.149999999999999</v>
      </c>
      <c r="I809" s="97">
        <v>18.78</v>
      </c>
      <c r="J809" s="97">
        <v>18.36</v>
      </c>
      <c r="K809" s="94">
        <v>1.24</v>
      </c>
      <c r="L809" s="94">
        <v>0.78</v>
      </c>
      <c r="M809" s="94">
        <v>0.86</v>
      </c>
      <c r="N809" s="97">
        <v>0.78</v>
      </c>
      <c r="O809" s="94">
        <v>16.78</v>
      </c>
      <c r="P809" s="94">
        <v>20.78</v>
      </c>
      <c r="Q809" s="94">
        <v>18.239999999999998</v>
      </c>
      <c r="R809" s="97">
        <v>20.13</v>
      </c>
    </row>
    <row r="810" spans="1:18" x14ac:dyDescent="0.2">
      <c r="A810" s="94"/>
      <c r="B810" s="94" t="s">
        <v>233</v>
      </c>
      <c r="C810" s="94">
        <v>0.08</v>
      </c>
      <c r="D810" s="97">
        <v>0.04</v>
      </c>
      <c r="E810" s="97">
        <v>0.04</v>
      </c>
      <c r="F810" s="97">
        <v>0.06</v>
      </c>
      <c r="G810" s="94">
        <v>18.8</v>
      </c>
      <c r="H810" s="97">
        <v>20.149999999999999</v>
      </c>
      <c r="I810" s="97">
        <v>21.69</v>
      </c>
      <c r="J810" s="97">
        <v>20.36</v>
      </c>
      <c r="K810" s="94">
        <v>1.05</v>
      </c>
      <c r="L810" s="94">
        <v>0.63</v>
      </c>
      <c r="M810" s="94">
        <v>0.67</v>
      </c>
      <c r="N810" s="97">
        <v>1.1000000000000001</v>
      </c>
      <c r="O810" s="94">
        <v>17.84</v>
      </c>
      <c r="P810" s="94">
        <v>22.03</v>
      </c>
      <c r="Q810" s="94">
        <v>20.53</v>
      </c>
      <c r="R810" s="97">
        <v>19.86</v>
      </c>
    </row>
    <row r="811" spans="1:18" x14ac:dyDescent="0.2">
      <c r="A811" s="94"/>
      <c r="B811" s="94" t="s">
        <v>234</v>
      </c>
      <c r="C811" s="94">
        <v>0.11</v>
      </c>
      <c r="D811" s="97">
        <v>0.02</v>
      </c>
      <c r="E811" s="97">
        <v>0.08</v>
      </c>
      <c r="F811" s="97">
        <v>0.04</v>
      </c>
      <c r="G811" s="94">
        <v>18.55</v>
      </c>
      <c r="H811" s="97">
        <v>19.79</v>
      </c>
      <c r="I811" s="97">
        <v>19.86</v>
      </c>
      <c r="J811" s="97">
        <v>19.82</v>
      </c>
      <c r="K811" s="94">
        <v>1.03</v>
      </c>
      <c r="L811" s="94">
        <v>0.51</v>
      </c>
      <c r="M811" s="94">
        <v>0.65</v>
      </c>
      <c r="N811" s="97">
        <v>0.51</v>
      </c>
      <c r="O811" s="94">
        <v>18.399999999999999</v>
      </c>
      <c r="P811" s="94">
        <v>19.559999999999999</v>
      </c>
      <c r="Q811" s="94">
        <v>19.25</v>
      </c>
      <c r="R811" s="97">
        <v>19.14</v>
      </c>
    </row>
    <row r="812" spans="1:18" x14ac:dyDescent="0.2">
      <c r="A812" s="94"/>
      <c r="B812" s="94" t="s">
        <v>235</v>
      </c>
      <c r="C812" s="94">
        <v>0.13</v>
      </c>
      <c r="D812" s="97">
        <v>0.02</v>
      </c>
      <c r="E812" s="97">
        <v>0.08</v>
      </c>
      <c r="F812" s="97"/>
      <c r="G812" s="94">
        <v>18.72</v>
      </c>
      <c r="H812" s="97">
        <v>19.079999999999998</v>
      </c>
      <c r="I812" s="97">
        <v>23.04</v>
      </c>
      <c r="J812" s="97"/>
      <c r="K812" s="94">
        <v>1.24</v>
      </c>
      <c r="L812" s="94">
        <v>0.63</v>
      </c>
      <c r="M812" s="94">
        <v>0.46</v>
      </c>
      <c r="N812" s="97"/>
      <c r="O812" s="94">
        <v>16</v>
      </c>
      <c r="P812" s="94">
        <v>20.11</v>
      </c>
      <c r="Q812" s="94">
        <v>17.29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3442731</v>
      </c>
      <c r="D818" s="101">
        <v>917094</v>
      </c>
      <c r="E818" s="101">
        <v>2557401</v>
      </c>
      <c r="F818" s="101">
        <v>768898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3641736</v>
      </c>
      <c r="D819" s="101">
        <v>912144</v>
      </c>
      <c r="E819" s="101">
        <v>2789629</v>
      </c>
      <c r="F819" s="101">
        <v>768289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3615066</v>
      </c>
      <c r="D820" s="101">
        <v>907693</v>
      </c>
      <c r="E820" s="101">
        <v>2779430</v>
      </c>
      <c r="F820" s="101">
        <v>728595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3614411</v>
      </c>
      <c r="D821" s="101">
        <v>903444</v>
      </c>
      <c r="E821" s="101">
        <v>2781696</v>
      </c>
      <c r="F821" s="101">
        <v>729527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3599621</v>
      </c>
      <c r="D822" s="101">
        <v>895663</v>
      </c>
      <c r="E822" s="101">
        <v>2774700</v>
      </c>
      <c r="F822" s="101">
        <v>730769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3553307</v>
      </c>
      <c r="D823" s="101">
        <v>896797</v>
      </c>
      <c r="E823" s="101">
        <v>2736048</v>
      </c>
      <c r="F823" s="101">
        <v>738304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3401543</v>
      </c>
      <c r="D824" s="101">
        <v>898262</v>
      </c>
      <c r="E824" s="101">
        <v>2594563</v>
      </c>
      <c r="F824" s="101">
        <v>743082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3415137</v>
      </c>
      <c r="D825" s="101">
        <v>904053</v>
      </c>
      <c r="E825" s="101">
        <v>2601625</v>
      </c>
      <c r="F825" s="101">
        <v>752779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3407079</v>
      </c>
      <c r="D826" s="101">
        <v>903300</v>
      </c>
      <c r="E826" s="101">
        <v>2588106</v>
      </c>
      <c r="F826" s="101">
        <v>750373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3348437</v>
      </c>
      <c r="D827" s="101">
        <v>909550</v>
      </c>
      <c r="E827" s="101">
        <v>2517583</v>
      </c>
      <c r="F827" s="101">
        <v>755069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3357815</v>
      </c>
      <c r="D828" s="101">
        <v>908730</v>
      </c>
      <c r="E828" s="101">
        <v>2528332</v>
      </c>
      <c r="F828" s="101">
        <v>758408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3350119</v>
      </c>
      <c r="D829" s="101">
        <v>906429</v>
      </c>
      <c r="E829" s="101">
        <v>2520039</v>
      </c>
      <c r="F829" s="101">
        <v>760417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3361922</v>
      </c>
      <c r="D830" s="101">
        <v>908686</v>
      </c>
      <c r="E830" s="101">
        <v>2525957</v>
      </c>
      <c r="F830" s="101">
        <v>772800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6217298</v>
      </c>
      <c r="D836" s="101">
        <v>2029804</v>
      </c>
      <c r="E836" s="101">
        <v>3008401</v>
      </c>
      <c r="F836" s="101">
        <v>1004887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6533935</v>
      </c>
      <c r="D837" s="101">
        <v>2013172</v>
      </c>
      <c r="E837" s="101">
        <v>3350210</v>
      </c>
      <c r="F837" s="101">
        <v>1006212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6468457</v>
      </c>
      <c r="D838" s="101">
        <v>2034376</v>
      </c>
      <c r="E838" s="101">
        <v>3332408</v>
      </c>
      <c r="F838" s="101">
        <v>933694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6506798</v>
      </c>
      <c r="D839" s="101">
        <v>2064527</v>
      </c>
      <c r="E839" s="101">
        <v>3335225</v>
      </c>
      <c r="F839" s="101">
        <v>937502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6517545</v>
      </c>
      <c r="D840" s="101">
        <v>2077529</v>
      </c>
      <c r="E840" s="101">
        <v>3328251</v>
      </c>
      <c r="F840" s="101">
        <v>942860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6504604</v>
      </c>
      <c r="D841" s="101">
        <v>2099036</v>
      </c>
      <c r="E841" s="101">
        <v>3294372</v>
      </c>
      <c r="F841" s="101">
        <v>959408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6615930</v>
      </c>
      <c r="D842" s="101">
        <v>2148914</v>
      </c>
      <c r="E842" s="101">
        <v>3342626</v>
      </c>
      <c r="F842" s="101">
        <v>970359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6696178</v>
      </c>
      <c r="D843" s="101">
        <v>2187806</v>
      </c>
      <c r="E843" s="101">
        <v>3363669</v>
      </c>
      <c r="F843" s="101">
        <v>988649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6683209</v>
      </c>
      <c r="D844" s="101">
        <v>2198159</v>
      </c>
      <c r="E844" s="101">
        <v>3338790</v>
      </c>
      <c r="F844" s="101">
        <v>986116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6617181</v>
      </c>
      <c r="D845" s="101">
        <v>2237105</v>
      </c>
      <c r="E845" s="101">
        <v>3223721</v>
      </c>
      <c r="F845" s="101">
        <v>992226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6575442</v>
      </c>
      <c r="D846" s="101">
        <v>2193977</v>
      </c>
      <c r="E846" s="101">
        <v>3242217</v>
      </c>
      <c r="F846" s="101">
        <v>985920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6554245</v>
      </c>
      <c r="D847" s="101">
        <v>2188961</v>
      </c>
      <c r="E847" s="101">
        <v>3231553</v>
      </c>
      <c r="F847" s="101">
        <v>989738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6557297</v>
      </c>
      <c r="D848" s="101">
        <v>2160011</v>
      </c>
      <c r="E848" s="101">
        <v>3245162</v>
      </c>
      <c r="F848" s="101">
        <v>1008704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86184752851</v>
      </c>
      <c r="D854" s="102">
        <v>37583837312</v>
      </c>
      <c r="E854" s="102">
        <v>4959692109</v>
      </c>
      <c r="F854" s="102">
        <v>6563494263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87599795339</v>
      </c>
      <c r="D855" s="102">
        <v>36986112818</v>
      </c>
      <c r="E855" s="102">
        <v>4932527092</v>
      </c>
      <c r="F855" s="102">
        <v>7105400228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86543921969</v>
      </c>
      <c r="D856" s="102">
        <v>37236129455</v>
      </c>
      <c r="E856" s="102">
        <v>4604411586</v>
      </c>
      <c r="F856" s="102">
        <v>6559421592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87286336875</v>
      </c>
      <c r="D857" s="102">
        <v>37022562996</v>
      </c>
      <c r="E857" s="102">
        <v>4898175953</v>
      </c>
      <c r="F857" s="102">
        <v>6331865795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87459343521</v>
      </c>
      <c r="D858" s="102">
        <v>37257691736</v>
      </c>
      <c r="E858" s="102">
        <v>4813051618</v>
      </c>
      <c r="F858" s="102">
        <v>6324177529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87979921500</v>
      </c>
      <c r="D859" s="102">
        <v>37859567228</v>
      </c>
      <c r="E859" s="102">
        <v>4724876081</v>
      </c>
      <c r="F859" s="102">
        <v>6450879151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88448805111</v>
      </c>
      <c r="D860" s="102">
        <v>38359862670</v>
      </c>
      <c r="E860" s="102">
        <v>4732597007</v>
      </c>
      <c r="F860" s="102">
        <v>6310545934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89835307726</v>
      </c>
      <c r="D861" s="102">
        <v>39429221486</v>
      </c>
      <c r="E861" s="102">
        <v>4756840328</v>
      </c>
      <c r="F861" s="102">
        <v>6605619462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90060729459</v>
      </c>
      <c r="D862" s="102">
        <v>39822575327</v>
      </c>
      <c r="E862" s="102">
        <v>4539188587</v>
      </c>
      <c r="F862" s="102">
        <v>6609987713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89235205290</v>
      </c>
      <c r="D863" s="102">
        <v>39178920812</v>
      </c>
      <c r="E863" s="102">
        <v>4469372811</v>
      </c>
      <c r="F863" s="102">
        <v>6550048757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87966840013</v>
      </c>
      <c r="D864" s="102">
        <v>37759548303</v>
      </c>
      <c r="E864" s="102">
        <v>4545649019</v>
      </c>
      <c r="F864" s="102">
        <v>6581196480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88126503973</v>
      </c>
      <c r="D865" s="102">
        <v>37427157182</v>
      </c>
      <c r="E865" s="102">
        <v>5126711002</v>
      </c>
      <c r="F865" s="102">
        <v>6600051903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89370136042</v>
      </c>
      <c r="D866" s="102">
        <v>38032408711</v>
      </c>
      <c r="E866" s="102">
        <v>5627741646</v>
      </c>
      <c r="F866" s="102">
        <v>6733127547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13862</v>
      </c>
      <c r="D872" s="102">
        <v>18516</v>
      </c>
      <c r="E872" s="102">
        <v>1649</v>
      </c>
      <c r="F872" s="102">
        <v>6532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13407</v>
      </c>
      <c r="D873" s="102">
        <v>18372</v>
      </c>
      <c r="E873" s="102">
        <v>1472</v>
      </c>
      <c r="F873" s="102">
        <v>7062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13379</v>
      </c>
      <c r="D874" s="102">
        <v>18303</v>
      </c>
      <c r="E874" s="102">
        <v>1382</v>
      </c>
      <c r="F874" s="102">
        <v>7025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13415</v>
      </c>
      <c r="D875" s="102">
        <v>17933</v>
      </c>
      <c r="E875" s="102">
        <v>1469</v>
      </c>
      <c r="F875" s="102">
        <v>6754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13419</v>
      </c>
      <c r="D876" s="102">
        <v>17934</v>
      </c>
      <c r="E876" s="102">
        <v>1446</v>
      </c>
      <c r="F876" s="102">
        <v>6707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13526</v>
      </c>
      <c r="D877" s="102">
        <v>18037</v>
      </c>
      <c r="E877" s="102">
        <v>1434</v>
      </c>
      <c r="F877" s="102">
        <v>6724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13369</v>
      </c>
      <c r="D878" s="102">
        <v>17851</v>
      </c>
      <c r="E878" s="102">
        <v>1416</v>
      </c>
      <c r="F878" s="102">
        <v>6503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13416</v>
      </c>
      <c r="D879" s="102">
        <v>18022</v>
      </c>
      <c r="E879" s="102">
        <v>1414</v>
      </c>
      <c r="F879" s="102">
        <v>6681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13476</v>
      </c>
      <c r="D880" s="102">
        <v>18116</v>
      </c>
      <c r="E880" s="102">
        <v>1360</v>
      </c>
      <c r="F880" s="102">
        <v>6703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13485</v>
      </c>
      <c r="D881" s="102">
        <v>17513</v>
      </c>
      <c r="E881" s="102">
        <v>1386</v>
      </c>
      <c r="F881" s="102">
        <v>6601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13378</v>
      </c>
      <c r="D882" s="102">
        <v>17211</v>
      </c>
      <c r="E882" s="102">
        <v>1402</v>
      </c>
      <c r="F882" s="102">
        <v>6675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13446</v>
      </c>
      <c r="D883" s="102">
        <v>17098</v>
      </c>
      <c r="E883" s="102">
        <v>1586</v>
      </c>
      <c r="F883" s="102">
        <v>6668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13629</v>
      </c>
      <c r="D884" s="102">
        <v>17608</v>
      </c>
      <c r="E884" s="102">
        <v>1734</v>
      </c>
      <c r="F884" s="102">
        <v>6675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7.7000000000000002E-3</v>
      </c>
      <c r="D890" s="103">
        <v>4.8999999999999998E-3</v>
      </c>
      <c r="E890" s="103">
        <v>2.5999999999999999E-3</v>
      </c>
      <c r="F890" s="103">
        <v>1.6000000000000001E-3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7.4999999999999997E-3</v>
      </c>
      <c r="D891" s="103">
        <v>4.7000000000000002E-3</v>
      </c>
      <c r="E891" s="103">
        <v>2.7000000000000001E-3</v>
      </c>
      <c r="F891" s="103">
        <v>1.6000000000000001E-3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7.7999999999999996E-3</v>
      </c>
      <c r="D892" s="103">
        <v>4.7999999999999996E-3</v>
      </c>
      <c r="E892" s="103">
        <v>3.2000000000000002E-3</v>
      </c>
      <c r="F892" s="103">
        <v>1.6000000000000001E-3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7.1000000000000004E-3</v>
      </c>
      <c r="D893" s="103">
        <v>4.7000000000000002E-3</v>
      </c>
      <c r="E893" s="103">
        <v>2.2000000000000001E-3</v>
      </c>
      <c r="F893" s="103">
        <v>1.5E-3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7.1000000000000004E-3</v>
      </c>
      <c r="D894" s="103">
        <v>4.7000000000000002E-3</v>
      </c>
      <c r="E894" s="103">
        <v>2.2000000000000001E-3</v>
      </c>
      <c r="F894" s="103">
        <v>1.6000000000000001E-3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8.8000000000000005E-3</v>
      </c>
      <c r="D895" s="103">
        <v>4.7000000000000002E-3</v>
      </c>
      <c r="E895" s="103">
        <v>3.8999999999999998E-3</v>
      </c>
      <c r="F895" s="103">
        <v>1.6999999999999999E-3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8.3999999999999995E-3</v>
      </c>
      <c r="D896" s="103">
        <v>4.7000000000000002E-3</v>
      </c>
      <c r="E896" s="103">
        <v>3.5999999999999999E-3</v>
      </c>
      <c r="F896" s="103">
        <v>1.6999999999999999E-3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7.9000000000000008E-3</v>
      </c>
      <c r="D897" s="103">
        <v>4.7999999999999996E-3</v>
      </c>
      <c r="E897" s="103">
        <v>2.8999999999999998E-3</v>
      </c>
      <c r="F897" s="103">
        <v>1.8E-3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7.6E-3</v>
      </c>
      <c r="D898" s="103">
        <v>4.7999999999999996E-3</v>
      </c>
      <c r="E898" s="103">
        <v>2.5000000000000001E-3</v>
      </c>
      <c r="F898" s="103">
        <v>1.8E-3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7.7000000000000002E-3</v>
      </c>
      <c r="D899" s="103">
        <v>5.0000000000000001E-3</v>
      </c>
      <c r="E899" s="103">
        <v>2.3E-3</v>
      </c>
      <c r="F899" s="103">
        <v>1.9E-3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8.2000000000000007E-3</v>
      </c>
      <c r="D900" s="103">
        <v>5.0000000000000001E-3</v>
      </c>
      <c r="E900" s="103">
        <v>3.0999999999999999E-3</v>
      </c>
      <c r="F900" s="103">
        <v>1.9E-3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7.3000000000000001E-3</v>
      </c>
      <c r="D901" s="103">
        <v>5.0000000000000001E-3</v>
      </c>
      <c r="E901" s="103">
        <v>2.3E-3</v>
      </c>
      <c r="F901" s="103">
        <v>1.9E-3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7.6E-3</v>
      </c>
      <c r="D902" s="103">
        <v>5.0000000000000001E-3</v>
      </c>
      <c r="E902" s="103">
        <v>2.3999999999999998E-3</v>
      </c>
      <c r="F902" s="103">
        <v>1.9E-3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5.4000000000000003E-3</v>
      </c>
      <c r="D908" s="103">
        <v>3.8999999999999998E-3</v>
      </c>
      <c r="E908" s="103">
        <v>2.3999999999999998E-3</v>
      </c>
      <c r="F908" s="103">
        <v>1.5E-3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5.1999999999999998E-3</v>
      </c>
      <c r="D909" s="103">
        <v>3.7000000000000002E-3</v>
      </c>
      <c r="E909" s="103">
        <v>1.6000000000000001E-3</v>
      </c>
      <c r="F909" s="103">
        <v>1.5E-3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5.0000000000000001E-3</v>
      </c>
      <c r="D910" s="103">
        <v>3.7000000000000002E-3</v>
      </c>
      <c r="E910" s="103">
        <v>1E-3</v>
      </c>
      <c r="F910" s="103">
        <v>1.5E-3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5.3E-3</v>
      </c>
      <c r="D911" s="103">
        <v>3.7000000000000002E-3</v>
      </c>
      <c r="E911" s="103">
        <v>1.8E-3</v>
      </c>
      <c r="F911" s="103">
        <v>1.2999999999999999E-3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4.7999999999999996E-3</v>
      </c>
      <c r="D912" s="103">
        <v>3.7000000000000002E-3</v>
      </c>
      <c r="E912" s="103">
        <v>1E-3</v>
      </c>
      <c r="F912" s="103">
        <v>1.2999999999999999E-3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4.8999999999999998E-3</v>
      </c>
      <c r="D913" s="103">
        <v>3.7000000000000002E-3</v>
      </c>
      <c r="E913" s="103">
        <v>8.9999999999999998E-4</v>
      </c>
      <c r="F913" s="103">
        <v>1.4E-3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5.1000000000000004E-3</v>
      </c>
      <c r="D914" s="103">
        <v>3.8999999999999998E-3</v>
      </c>
      <c r="E914" s="103">
        <v>1E-3</v>
      </c>
      <c r="F914" s="103">
        <v>1.5E-3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5.0000000000000001E-3</v>
      </c>
      <c r="D915" s="103">
        <v>3.8E-3</v>
      </c>
      <c r="E915" s="103">
        <v>1E-3</v>
      </c>
      <c r="F915" s="103">
        <v>1.5E-3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5.1999999999999998E-3</v>
      </c>
      <c r="D916" s="103">
        <v>4.0000000000000001E-3</v>
      </c>
      <c r="E916" s="103">
        <v>8.9999999999999998E-4</v>
      </c>
      <c r="F916" s="103">
        <v>1.6000000000000001E-3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5.1000000000000004E-3</v>
      </c>
      <c r="D917" s="103">
        <v>4.0000000000000001E-3</v>
      </c>
      <c r="E917" s="103">
        <v>8.9999999999999998E-4</v>
      </c>
      <c r="F917" s="103">
        <v>1.5E-3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5.4000000000000003E-3</v>
      </c>
      <c r="D918" s="103">
        <v>4.0000000000000001E-3</v>
      </c>
      <c r="E918" s="103">
        <v>1E-3</v>
      </c>
      <c r="F918" s="103">
        <v>1.8E-3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5.4000000000000003E-3</v>
      </c>
      <c r="D919" s="103">
        <v>4.0000000000000001E-3</v>
      </c>
      <c r="E919" s="103">
        <v>1E-3</v>
      </c>
      <c r="F919" s="103">
        <v>1.8E-3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6.1999999999999998E-3</v>
      </c>
      <c r="D920" s="103">
        <v>4.5999999999999999E-3</v>
      </c>
      <c r="E920" s="103">
        <v>2.3E-3</v>
      </c>
      <c r="F920" s="103">
        <v>1.8E-3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4.4999999999999997E-3</v>
      </c>
      <c r="D926" s="103">
        <v>3.2000000000000002E-3</v>
      </c>
      <c r="E926" s="103">
        <v>1.1999999999999999E-3</v>
      </c>
      <c r="F926" s="103">
        <v>1.5E-3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4.8999999999999998E-3</v>
      </c>
      <c r="D927" s="103">
        <v>3.3999999999999998E-3</v>
      </c>
      <c r="E927" s="103">
        <v>2.0999999999999999E-3</v>
      </c>
      <c r="F927" s="103">
        <v>1.4E-3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4.5999999999999999E-3</v>
      </c>
      <c r="D928" s="103">
        <v>3.3E-3</v>
      </c>
      <c r="E928" s="103">
        <v>1.1999999999999999E-3</v>
      </c>
      <c r="F928" s="103">
        <v>1.4E-3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4.5999999999999999E-3</v>
      </c>
      <c r="D929" s="103">
        <v>3.2000000000000002E-3</v>
      </c>
      <c r="E929" s="103">
        <v>1.1999999999999999E-3</v>
      </c>
      <c r="F929" s="103">
        <v>1.4E-3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4.7999999999999996E-3</v>
      </c>
      <c r="D930" s="103">
        <v>3.0000000000000001E-3</v>
      </c>
      <c r="E930" s="103">
        <v>1.9E-3</v>
      </c>
      <c r="F930" s="103">
        <v>1.2999999999999999E-3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4.0000000000000001E-3</v>
      </c>
      <c r="D931" s="103">
        <v>2.8E-3</v>
      </c>
      <c r="E931" s="103">
        <v>1E-3</v>
      </c>
      <c r="F931" s="103">
        <v>1.4E-3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4.0000000000000001E-3</v>
      </c>
      <c r="D932" s="103">
        <v>2.8999999999999998E-3</v>
      </c>
      <c r="E932" s="103">
        <v>8.9999999999999998E-4</v>
      </c>
      <c r="F932" s="103">
        <v>1.4E-3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4.1999999999999997E-3</v>
      </c>
      <c r="D933" s="103">
        <v>3.0000000000000001E-3</v>
      </c>
      <c r="E933" s="103">
        <v>8.9999999999999998E-4</v>
      </c>
      <c r="F933" s="103">
        <v>1.5E-3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4.1999999999999997E-3</v>
      </c>
      <c r="D934" s="103">
        <v>3.0000000000000001E-3</v>
      </c>
      <c r="E934" s="103">
        <v>8.9999999999999998E-4</v>
      </c>
      <c r="F934" s="103">
        <v>1.4E-3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4.1000000000000003E-3</v>
      </c>
      <c r="D935" s="103">
        <v>2.8999999999999998E-3</v>
      </c>
      <c r="E935" s="103">
        <v>8.9999999999999998E-4</v>
      </c>
      <c r="F935" s="103">
        <v>1.5E-3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4.3E-3</v>
      </c>
      <c r="D936" s="103">
        <v>3.0000000000000001E-3</v>
      </c>
      <c r="E936" s="103">
        <v>1E-3</v>
      </c>
      <c r="F936" s="103">
        <v>1.6000000000000001E-3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4.3E-3</v>
      </c>
      <c r="D937" s="103">
        <v>3.0000000000000001E-3</v>
      </c>
      <c r="E937" s="103">
        <v>1E-3</v>
      </c>
      <c r="F937" s="103">
        <v>1.6000000000000001E-3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4.3E-3</v>
      </c>
      <c r="D938" s="103">
        <v>3.0000000000000001E-3</v>
      </c>
      <c r="E938" s="103">
        <v>1E-3</v>
      </c>
      <c r="F938" s="103">
        <v>1.6000000000000001E-3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3.0999999999999999E-3</v>
      </c>
      <c r="D944" s="103">
        <v>2.3999999999999998E-3</v>
      </c>
      <c r="E944" s="103">
        <v>5.9999999999999995E-4</v>
      </c>
      <c r="F944" s="103">
        <v>8.9999999999999998E-4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3.0999999999999999E-3</v>
      </c>
      <c r="D945" s="103">
        <v>2.5000000000000001E-3</v>
      </c>
      <c r="E945" s="103">
        <v>5.9999999999999995E-4</v>
      </c>
      <c r="F945" s="103">
        <v>8.9999999999999998E-4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3.5000000000000001E-3</v>
      </c>
      <c r="D946" s="103">
        <v>2.7000000000000001E-3</v>
      </c>
      <c r="E946" s="103">
        <v>1.8E-3</v>
      </c>
      <c r="F946" s="103">
        <v>8.9999999999999998E-4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3.2000000000000002E-3</v>
      </c>
      <c r="D947" s="103">
        <v>2.5000000000000001E-3</v>
      </c>
      <c r="E947" s="103">
        <v>5.0000000000000001E-4</v>
      </c>
      <c r="F947" s="103">
        <v>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3.0999999999999999E-3</v>
      </c>
      <c r="D948" s="103">
        <v>2.3999999999999998E-3</v>
      </c>
      <c r="E948" s="103">
        <v>4.0000000000000002E-4</v>
      </c>
      <c r="F948" s="103">
        <v>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3.3999999999999998E-3</v>
      </c>
      <c r="D949" s="103">
        <v>2.3E-3</v>
      </c>
      <c r="E949" s="103">
        <v>1.1999999999999999E-3</v>
      </c>
      <c r="F949" s="103">
        <v>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2.8999999999999998E-3</v>
      </c>
      <c r="D950" s="103">
        <v>2.3E-3</v>
      </c>
      <c r="E950" s="103">
        <v>2.9999999999999997E-4</v>
      </c>
      <c r="F950" s="103">
        <v>1E-3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3.0999999999999999E-3</v>
      </c>
      <c r="D951" s="103">
        <v>2.5000000000000001E-3</v>
      </c>
      <c r="E951" s="103">
        <v>4.0000000000000002E-4</v>
      </c>
      <c r="F951" s="103">
        <v>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3.3E-3</v>
      </c>
      <c r="D952" s="103">
        <v>2.5999999999999999E-3</v>
      </c>
      <c r="E952" s="103">
        <v>4.0000000000000002E-4</v>
      </c>
      <c r="F952" s="103">
        <v>1.1999999999999999E-3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3.2000000000000002E-3</v>
      </c>
      <c r="D953" s="103">
        <v>2.5999999999999999E-3</v>
      </c>
      <c r="E953" s="103">
        <v>4.0000000000000002E-4</v>
      </c>
      <c r="F953" s="103">
        <v>1.1000000000000001E-3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3.3E-3</v>
      </c>
      <c r="D954" s="103">
        <v>2.5999999999999999E-3</v>
      </c>
      <c r="E954" s="103">
        <v>4.0000000000000002E-4</v>
      </c>
      <c r="F954" s="103">
        <v>1.1999999999999999E-3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3.2000000000000002E-3</v>
      </c>
      <c r="D955" s="103">
        <v>2.5000000000000001E-3</v>
      </c>
      <c r="E955" s="103">
        <v>4.0000000000000002E-4</v>
      </c>
      <c r="F955" s="103">
        <v>1.1999999999999999E-3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3.3E-3</v>
      </c>
      <c r="D956" s="103">
        <v>2.5999999999999999E-3</v>
      </c>
      <c r="E956" s="103">
        <v>4.0000000000000002E-4</v>
      </c>
      <c r="F956" s="103">
        <v>1.2999999999999999E-3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0.16719999999999999</v>
      </c>
      <c r="D962" s="103">
        <v>0.1074</v>
      </c>
      <c r="E962" s="103">
        <v>4.2599999999999999E-2</v>
      </c>
      <c r="F962" s="103">
        <v>0.06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0.16220000000000001</v>
      </c>
      <c r="D963" s="103">
        <v>0.1023</v>
      </c>
      <c r="E963" s="103">
        <v>4.2200000000000001E-2</v>
      </c>
      <c r="F963" s="103">
        <v>5.7200000000000001E-2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0.15690000000000001</v>
      </c>
      <c r="D964" s="103">
        <v>0.1</v>
      </c>
      <c r="E964" s="103">
        <v>3.95E-2</v>
      </c>
      <c r="F964" s="103">
        <v>5.3699999999999998E-2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0.1547</v>
      </c>
      <c r="D965" s="103">
        <v>9.8500000000000004E-2</v>
      </c>
      <c r="E965" s="103">
        <v>4.0099999999999997E-2</v>
      </c>
      <c r="F965" s="103">
        <v>5.2200000000000003E-2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0.15340000000000001</v>
      </c>
      <c r="D966" s="103">
        <v>9.7900000000000001E-2</v>
      </c>
      <c r="E966" s="103">
        <v>3.9699999999999999E-2</v>
      </c>
      <c r="F966" s="103">
        <v>5.1700000000000003E-2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0.15359999999999999</v>
      </c>
      <c r="D967" s="103">
        <v>9.8799999999999999E-2</v>
      </c>
      <c r="E967" s="103">
        <v>3.9199999999999999E-2</v>
      </c>
      <c r="F967" s="103">
        <v>5.1999999999999998E-2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0.1535</v>
      </c>
      <c r="D968" s="103">
        <v>9.8799999999999999E-2</v>
      </c>
      <c r="E968" s="103">
        <v>3.9600000000000003E-2</v>
      </c>
      <c r="F968" s="103">
        <v>5.1799999999999999E-2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0.15379999999999999</v>
      </c>
      <c r="D969" s="103">
        <v>9.9500000000000005E-2</v>
      </c>
      <c r="E969" s="103">
        <v>3.8899999999999997E-2</v>
      </c>
      <c r="F969" s="103">
        <v>5.2200000000000003E-2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0.15129999999999999</v>
      </c>
      <c r="D970" s="103">
        <v>9.8199999999999996E-2</v>
      </c>
      <c r="E970" s="103">
        <v>3.7100000000000001E-2</v>
      </c>
      <c r="F970" s="103">
        <v>5.0799999999999998E-2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0.15129999999999999</v>
      </c>
      <c r="D971" s="103">
        <v>9.9299999999999999E-2</v>
      </c>
      <c r="E971" s="103">
        <v>3.56E-2</v>
      </c>
      <c r="F971" s="103">
        <v>5.0999999999999997E-2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0.15110000000000001</v>
      </c>
      <c r="D972" s="103">
        <v>9.9500000000000005E-2</v>
      </c>
      <c r="E972" s="103">
        <v>3.5400000000000001E-2</v>
      </c>
      <c r="F972" s="103">
        <v>5.0700000000000002E-2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0.15029999999999999</v>
      </c>
      <c r="D973" s="103">
        <v>9.9900000000000003E-2</v>
      </c>
      <c r="E973" s="103">
        <v>3.4299999999999997E-2</v>
      </c>
      <c r="F973" s="103">
        <v>0.05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0.15160000000000001</v>
      </c>
      <c r="D974" s="103">
        <v>0.1009</v>
      </c>
      <c r="E974" s="103">
        <v>3.3799999999999997E-2</v>
      </c>
      <c r="F974" s="103">
        <v>5.1499999999999997E-2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0.81210000000000004</v>
      </c>
      <c r="D980" s="103">
        <f t="shared" si="34"/>
        <v>0.87820000000000009</v>
      </c>
      <c r="E980" s="103">
        <f t="shared" si="34"/>
        <v>0.9506</v>
      </c>
      <c r="F980" s="103">
        <f t="shared" si="34"/>
        <v>0.93450000000000011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0.81710000000000005</v>
      </c>
      <c r="D981" s="103">
        <f t="shared" si="34"/>
        <v>0.88339999999999996</v>
      </c>
      <c r="E981" s="103">
        <f t="shared" si="34"/>
        <v>0.95079999999999987</v>
      </c>
      <c r="F981" s="103">
        <f t="shared" si="34"/>
        <v>0.93740000000000001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0.82219999999999993</v>
      </c>
      <c r="D982" s="103">
        <f t="shared" si="34"/>
        <v>0.88549999999999995</v>
      </c>
      <c r="E982" s="103">
        <f t="shared" si="34"/>
        <v>0.95330000000000004</v>
      </c>
      <c r="F982" s="103">
        <f t="shared" si="34"/>
        <v>0.94090000000000007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0.82509999999999994</v>
      </c>
      <c r="D983" s="103">
        <f t="shared" si="34"/>
        <v>0.88739999999999997</v>
      </c>
      <c r="E983" s="103">
        <f t="shared" si="34"/>
        <v>0.95420000000000005</v>
      </c>
      <c r="F983" s="103">
        <f t="shared" si="34"/>
        <v>0.9426000000000001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0.82679999999999998</v>
      </c>
      <c r="D984" s="103">
        <f t="shared" si="34"/>
        <v>0.88829999999999998</v>
      </c>
      <c r="E984" s="103">
        <f t="shared" si="34"/>
        <v>0.95480000000000009</v>
      </c>
      <c r="F984" s="103">
        <f t="shared" si="34"/>
        <v>0.94310000000000005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0.82530000000000003</v>
      </c>
      <c r="D985" s="103">
        <f t="shared" si="34"/>
        <v>0.88769999999999993</v>
      </c>
      <c r="E985" s="103">
        <f t="shared" si="34"/>
        <v>0.95379999999999998</v>
      </c>
      <c r="F985" s="103">
        <f t="shared" si="34"/>
        <v>0.9425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0.82610000000000006</v>
      </c>
      <c r="D986" s="103">
        <f t="shared" si="34"/>
        <v>0.88739999999999997</v>
      </c>
      <c r="E986" s="103">
        <f t="shared" si="34"/>
        <v>0.9546</v>
      </c>
      <c r="F986" s="103">
        <f t="shared" si="34"/>
        <v>0.9426000000000001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0.82600000000000007</v>
      </c>
      <c r="D987" s="103">
        <f t="shared" si="34"/>
        <v>0.88639999999999997</v>
      </c>
      <c r="E987" s="103">
        <f t="shared" si="34"/>
        <v>0.95589999999999997</v>
      </c>
      <c r="F987" s="103">
        <f t="shared" si="34"/>
        <v>0.94200000000000006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0.82840000000000003</v>
      </c>
      <c r="D988" s="103">
        <f t="shared" si="34"/>
        <v>0.88739999999999997</v>
      </c>
      <c r="E988" s="103">
        <f t="shared" si="34"/>
        <v>0.95820000000000005</v>
      </c>
      <c r="F988" s="103">
        <f t="shared" si="34"/>
        <v>0.94320000000000004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0.8286</v>
      </c>
      <c r="D989" s="103">
        <f t="shared" si="34"/>
        <v>0.88619999999999988</v>
      </c>
      <c r="E989" s="103">
        <f t="shared" si="34"/>
        <v>0.95990000000000009</v>
      </c>
      <c r="F989" s="103">
        <f t="shared" si="34"/>
        <v>0.94300000000000006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0.8277000000000001</v>
      </c>
      <c r="D990" s="103">
        <f t="shared" si="34"/>
        <v>0.88589999999999991</v>
      </c>
      <c r="E990" s="103">
        <f t="shared" si="34"/>
        <v>0.95910000000000006</v>
      </c>
      <c r="F990" s="103">
        <f t="shared" si="34"/>
        <v>0.94279999999999997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0.82950000000000013</v>
      </c>
      <c r="D991" s="103">
        <f t="shared" si="34"/>
        <v>0.88560000000000005</v>
      </c>
      <c r="E991" s="103">
        <f t="shared" si="34"/>
        <v>0.96100000000000008</v>
      </c>
      <c r="F991" s="103">
        <f t="shared" si="34"/>
        <v>0.94349999999999989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0.82699999999999996</v>
      </c>
      <c r="D992" s="103">
        <f t="shared" si="34"/>
        <v>0.88389999999999991</v>
      </c>
      <c r="E992" s="103">
        <f t="shared" si="34"/>
        <v>0.96010000000000018</v>
      </c>
      <c r="F992" s="103">
        <f t="shared" si="34"/>
        <v>0.94189999999999996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2022-12-22T19:56:36Z</dcterms:modified>
</cp:coreProperties>
</file>