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6" i="1" s="1"/>
  <c r="C146" i="1"/>
  <c r="C145" i="1"/>
  <c r="C144" i="1"/>
  <c r="C143" i="1"/>
  <c r="C142" i="1"/>
  <c r="C141" i="1"/>
  <c r="I107" i="1"/>
  <c r="B58" i="1"/>
  <c r="D429" i="1"/>
  <c r="C117" i="1"/>
  <c r="C115" i="1"/>
  <c r="D57" i="1"/>
  <c r="C57" i="1"/>
  <c r="D56" i="1"/>
  <c r="C56" i="1" s="1"/>
  <c r="D55" i="1"/>
  <c r="C55" i="1"/>
  <c r="D54" i="1"/>
  <c r="C54" i="1" s="1"/>
  <c r="B18" i="1"/>
  <c r="I95" i="1"/>
  <c r="I104" i="1"/>
  <c r="C113" i="1"/>
  <c r="I97" i="1"/>
  <c r="I109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B772" i="1"/>
  <c r="C112" i="1"/>
  <c r="C118" i="1"/>
  <c r="C114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5" i="1"/>
  <c r="E392" i="1"/>
  <c r="E396" i="1"/>
  <c r="E389" i="1"/>
  <c r="E393" i="1"/>
  <c r="E397" i="1"/>
  <c r="E390" i="1"/>
  <c r="E394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403" i="1" s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C137" i="1"/>
  <c r="D405" i="1"/>
  <c r="G403" i="1" l="1"/>
  <c r="E391" i="1"/>
  <c r="E402" i="1"/>
  <c r="E403" i="1"/>
  <c r="C403" i="1"/>
  <c r="I138" i="1"/>
  <c r="I137" i="1"/>
  <c r="I135" i="1" s="1"/>
  <c r="H16" i="1"/>
  <c r="H19" i="1"/>
  <c r="H21" i="1"/>
  <c r="H18" i="1"/>
  <c r="H17" i="1"/>
  <c r="H22" i="1"/>
  <c r="H20" i="1"/>
  <c r="C102" i="1"/>
  <c r="I98" i="1"/>
  <c r="I100" i="1"/>
  <c r="I103" i="1"/>
  <c r="C100" i="1"/>
  <c r="I105" i="1"/>
  <c r="I108" i="1"/>
  <c r="I99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<sst xmlns="http://schemas.openxmlformats.org/spreadsheetml/2006/main" count="692" uniqueCount="532">
  <si>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</si>
  <si>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</si>
  <si>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</si>
  <si>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</si>
  <si>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</si>
  <si>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</si>
  <si>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</si>
  <si>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</si>
  <si>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</si>
  <si>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</si>
  <si>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</si>
  <si>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</si>
  <si>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</si>
  <si>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</si>
  <si>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</si>
  <si>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</si>
  <si>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</si>
  <si>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</si>
  <si>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</si>
  <si>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</si>
  <si>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</si>
  <si>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</si>
  <si>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</si>
  <si>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</si>
  <si>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</si>
  <si>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</si>
  <si>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</si>
  <si>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</si>
  <si>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</si>
  <si>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</si>
  <si>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</si>
  <si>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</si>
  <si>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</si>
  <si>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</si>
  <si>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</si>
  <si>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</si>
  <si>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</si>
  <si>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</si>
  <si>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</si>
  <si>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</si>
  <si>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</si>
  <si>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</si>
  <si>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</si>
  <si>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</si>
  <si>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</si>
  <si>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</si>
  <si>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</si>
  <si>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</si>
  <si>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</si>
  <si>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</si>
  <si>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</si>
  <si>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</si>
  <si>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</si>
  <si>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</si>
  <si>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</si>
  <si>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</si>
  <si>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</si>
  <si>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</si>
  <si>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</si>
  <si>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</si>
  <si>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</si>
  <si>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</si>
  <si>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</si>
  <si>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</si>
  <si>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</si>
  <si>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</si>
  <si>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</si>
  <si>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</si>
  <si>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</si>
  <si>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</si>
  <si>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</si>
  <si>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</si>
  <si>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</si>
  <si>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</si>
  <si>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</si>
  <si>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</si>
  <si>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</si>
  <si>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</si>
  <si>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</si>
  <si>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</si>
  <si>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</si>
  <si>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</si>
  <si>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</si>
  <si>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</si>
  <si>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</si>
  <si>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</si>
  <si>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</si>
  <si>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</si>
  <si>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</si>
  <si>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</si>
  <si>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</si>
  <si>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</si>
  <si>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</si>
  <si>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</si>
  <si>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</si>
  <si>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</si>
  <si>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</si>
  <si>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</si>
  <si>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</si>
  <si>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</si>
  <si>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</si>
  <si>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</si>
  <si>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</si>
  <si>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</si>
  <si>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</si>
  <si>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</si>
  <si>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</si>
  <si>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</si>
  <si>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</si>
  <si>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</si>
  <si>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</si>
  <si>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</si>
  <si>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</si>
  <si>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</si>
  <si>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</si>
  <si>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</si>
  <si>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</si>
  <si>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</si>
  <si>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</si>
  <si>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</si>
  <si>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</si>
  <si>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</si>
  <si>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</si>
  <si>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</si>
  <si>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</si>
  <si>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</si>
  <si>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</si>
  <si>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</si>
  <si>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</si>
  <si>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</si>
  <si>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</si>
  <si>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</si>
  <si>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</si>
  <si>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</si>
  <si>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</si>
  <si>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</si>
  <si>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</si>
  <si>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</si>
  <si>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</si>
  <si>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</si>
  <si>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</si>
  <si>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</si>
  <si>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</si>
  <si>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</si>
  <si>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</si>
  <si>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</si>
  <si>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</si>
  <si>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</si>
  <si>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</si>
  <si>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</si>
  <si>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</si>
  <si>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</si>
  <si>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</si>
  <si>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</si>
  <si>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</si>
  <si>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</si>
  <si>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</si>
  <si>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</si>
  <si>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</si>
  <si>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</si>
  <si>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</si>
  <si>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</si>
  <si>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</si>
  <si>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</si>
  <si>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</si>
  <si>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</si>
  <si>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</si>
  <si>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</si>
  <si>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</si>
  <si>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</si>
  <si>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</si>
  <si>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</si>
  <si>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</si>
  <si>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</si>
  <si>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</si>
  <si>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</si>
  <si>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</si>
  <si>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</si>
  <si>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</si>
  <si>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</si>
  <si>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</si>
  <si>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</si>
  <si>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</si>
  <si>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</si>
  <si>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</si>
  <si>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</si>
  <si>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</si>
  <si>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</si>
  <si>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</si>
  <si>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</si>
  <si>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</si>
  <si>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</si>
  <si>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</si>
  <si>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</si>
  <si>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</si>
  <si>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</si>
  <si>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</si>
  <si>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</si>
  <si>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</si>
  <si>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</si>
  <si>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</si>
  <si>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</si>
  <si>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</si>
  <si>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</si>
  <si>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</si>
  <si>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</si>
  <si>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</si>
  <si>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</si>
  <si>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</si>
  <si>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</si>
  <si>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</si>
  <si>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</si>
  <si>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</si>
  <si>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</si>
  <si>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</si>
  <si>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</si>
  <si>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</si>
  <si>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</si>
  <si>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</si>
  <si>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</si>
  <si>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</si>
  <si>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</si>
  <si>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</si>
  <si>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</si>
  <si>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</si>
  <si>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</si>
  <si>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</si>
  <si>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</si>
  <si>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</si>
  <si>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</si>
  <si>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</si>
  <si>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</si>
  <si>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</si>
  <si>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</si>
  <si>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</si>
  <si>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</si>
  <si>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</si>
  <si>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</si>
  <si>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</si>
  <si>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</si>
  <si>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</si>
  <si>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</si>
  <si>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</si>
  <si>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</si>
  <si>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</si>
  <si>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</si>
  <si>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</si>
  <si>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</si>
  <si>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</si>
  <si>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</si>
  <si>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</si>
  <si>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</si>
  <si>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</si>
  <si>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</si>
  <si>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</si>
  <si>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</si>
  <si>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</si>
  <si>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</si>
  <si>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</si>
  <si>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</si>
  <si>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</si>
  <si>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</si>
  <si>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</si>
  <si>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</si>
  <si>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</si>
  <si>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</si>
  <si>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</si>
  <si>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</si>
  <si>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</si>
  <si>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</si>
  <si>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</si>
  <si>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</si>
  <si>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</si>
  <si>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</si>
  <si>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</si>
  <si>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</si>
  <si>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</si>
  <si>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</si>
  <si>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</si>
  <si>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</si>
  <si>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</si>
  <si>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</si>
  <si>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</si>
  <si>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</si>
  <si>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</si>
  <si>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</si>
  <si>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</si>
  <si>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</si>
  <si>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</si>
  <si>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</si>
  <si>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</si>
  <si>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</si>
  <si>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</si>
  <si>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</si>
  <si>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</si>
  <si>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</si>
  <si>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</si>
  <si>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</si>
  <si>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</si>
  <si>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</si>
  <si>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</si>
  <si>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</si>
  <si>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</si>
  <si>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</si>
  <si>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</si>
  <si>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</si>
  <si>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</si>
  <si>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</si>
  <si>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</si>
  <si>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</si>
  <si>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</si>
  <si>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</si>
  <si>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</si>
  <si>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</si>
  <si>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</si>
  <si>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</si>
  <si>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</si>
  <si>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</si>
  <si>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</si>
  <si>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</si>
  <si>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</si>
  <si>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</si>
  <si>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</si>
  <si>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</si>
  <si>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</si>
  <si>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</si>
  <si>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</si>
  <si>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</si>
  <si>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</si>
  <si>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</si>
  <si>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</si>
  <si>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</si>
  <si>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</si>
  <si>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</si>
  <si>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</si>
  <si>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</si>
  <si>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</si>
  <si>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</si>
  <si>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</si>
  <si>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</si>
  <si>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</si>
  <si>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</si>
  <si>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</si>
  <si>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</si>
  <si>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</si>
  <si>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</si>
  <si>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</si>
  <si>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</si>
  <si>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</si>
  <si>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</si>
  <si>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</si>
  <si>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</si>
  <si>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</si>
  <si>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</si>
  <si>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</si>
  <si>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</si>
  <si>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</si>
  <si>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</si>
  <si>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</si>
  <si>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</si>
  <si>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</si>
  <si>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</si>
  <si>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</si>
  <si>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</si>
  <si>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</si>
  <si>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</si>
  <si>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</si>
  <si>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</si>
  <si>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</si>
  <si>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</si>
  <si>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</si>
  <si>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</si>
  <si>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</si>
  <si>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</si>
  <si>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</si>
  <si>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</si>
  <si>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</si>
  <si>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</si>
  <si>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</si>
  <si>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</si>
  <si>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</si>
  <si>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</si>
  <si>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</si>
  <si>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</si>
  <si>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</si>
  <si>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</si>
  <si>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</si>
  <si>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</si>
  <si>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</si>
  <si>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</si>
  <si>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</si>
  <si>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</si>
  <si>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</si>
  <si>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</si>
  <si>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</si>
  <si>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</si>
  <si>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</si>
  <si>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</si>
  <si>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</si>
  <si>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</si>
  <si>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</si>
  <si>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</si>
  <si>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</si>
  <si>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</si>
  <si>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</si>
  <si>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</si>
  <si>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</si>
  <si>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</si>
  <si>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</si>
  <si>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</si>
  <si>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</si>
  <si>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</si>
  <si>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</si>
  <si>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</si>
  <si>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</si>
  <si>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</si>
  <si>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</si>
  <si>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</si>
  <si>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</si>
  <si>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</si>
  <si>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</si>
  <si>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</si>
  <si>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</si>
  <si>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</si>
  <si>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</si>
  <si>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</si>
  <si>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</si>
  <si>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</si>
  <si>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</si>
  <si>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</si>
  <si>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</si>
  <si>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</si>
  <si>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</si>
  <si>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</si>
  <si>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</si>
  <si>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</si>
  <si>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</si>
  <si>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</si>
  <si>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</si>
  <si>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</si>
  <si>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</si>
  <si>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</si>
  <si>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</si>
  <si>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</si>
  <si>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</si>
  <si>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</si>
  <si>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</si>
  <si>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</si>
  <si>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</si>
  <si>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</si>
  <si>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</si>
  <si>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</si>
  <si>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</si>
  <si>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</si>
  <si>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</si>
  <si>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</si>
  <si>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</si>
  <si>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</si>
  <si>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</si>
  <si>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</si>
  <si>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</si>
  <si>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</si>
  <si>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</si>
  <si>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</si>
  <si>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</si>
  <si>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</si>
  <si>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</si>
  <si>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</si>
  <si>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</si>
  <si>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</si>
  <si>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</si>
  <si>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</si>
  <si>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</si>
  <si>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</si>
  <si>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</si>
  <si>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</si>
  <si>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</si>
  <si>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</si>
  <si>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</si>
  <si>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</si>
  <si>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</si>
  <si>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</si>
  <si>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</si>
  <si>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</si>
  <si>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</si>
  <si>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</si>
  <si>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</si>
  <si>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</si>
  <si>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</si>
  <si>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</si>
  <si>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</si>
  <si>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</si>
  <si>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</si>
  <si>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</si>
  <si>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</si>
  <si>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</si>
  <si>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</si>
  <si>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</si>
  <si>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</si>
  <si>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01:08 PM</t>
  </si>
  <si>
    <t>Entidad: San Luis Potosí (SLP)</t>
  </si>
  <si>
    <t>Gobernador:</t>
  </si>
  <si>
    <t>Lic. José Ricardo Gallardo Cardona</t>
  </si>
  <si>
    <t>26/09/2021 al 25/09/2027</t>
  </si>
  <si>
    <t>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</si>
  <si>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</si>
  <si>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</si>
  <si>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</si>
  <si>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</si>
  <si>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</si>
  <si>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</si>
  <si>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</si>
  <si>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</si>
  <si>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</si>
  <si>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</si>
  <si>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</si>
  <si>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</si>
  <si>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</si>
  <si>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</si>
  <si>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</si>
  <si>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600 a 649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</si>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</sst>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-4.8739421267266103E-2</c:v>
                </c:pt>
                <c:pt idx="1">
                  <c:v>-7.3228688653993179E-2</c:v>
                </c:pt>
                <c:pt idx="2">
                  <c:v>-2.571853785993412E-2</c:v>
                </c:pt>
                <c:pt idx="3">
                  <c:v>-6.0244896221545406E-2</c:v>
                </c:pt>
                <c:pt idx="4">
                  <c:v>-9.1473687758204456E-2</c:v>
                </c:pt>
                <c:pt idx="5">
                  <c:v>-7.3469575999247888E-2</c:v>
                </c:pt>
                <c:pt idx="6">
                  <c:v>-7.1503452777743282E-2</c:v>
                </c:pt>
                <c:pt idx="7">
                  <c:v>-7.0509748132590921E-2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4.8343145619770503E-2</c:v>
                </c:pt>
                <c:pt idx="1">
                  <c:v>8.2506576508339702E-2</c:v>
                </c:pt>
                <c:pt idx="2">
                  <c:v>2.7327055125596675E-2</c:v>
                </c:pt>
                <c:pt idx="3">
                  <c:v>5.9046135780285197E-2</c:v>
                </c:pt>
                <c:pt idx="4">
                  <c:v>8.1888216209696163E-2</c:v>
                </c:pt>
                <c:pt idx="5">
                  <c:v>6.7486416827346921E-2</c:v>
                </c:pt>
                <c:pt idx="6">
                  <c:v>6.0223255384931944E-2</c:v>
                </c:pt>
                <c:pt idx="7">
                  <c:v>5.8291189873507537E-2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14869760"/>
        <c:axId val="719434816"/>
      </c:barChart>
      <c:catAx>
        <c:axId val="71486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943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1943481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4869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9.7999999999999997E-3</c:v>
                </c:pt>
                <c:pt idx="1">
                  <c:v>9.9000000000000008E-3</c:v>
                </c:pt>
                <c:pt idx="2">
                  <c:v>8.8999999999999999E-3</c:v>
                </c:pt>
                <c:pt idx="3">
                  <c:v>8.8999999999999999E-3</c:v>
                </c:pt>
                <c:pt idx="4">
                  <c:v>8.8999999999999999E-3</c:v>
                </c:pt>
                <c:pt idx="5">
                  <c:v>9.2999999999999992E-3</c:v>
                </c:pt>
                <c:pt idx="6">
                  <c:v>9.9000000000000008E-3</c:v>
                </c:pt>
                <c:pt idx="7">
                  <c:v>0.01</c:v>
                </c:pt>
                <c:pt idx="8">
                  <c:v>1.03E-2</c:v>
                </c:pt>
                <c:pt idx="9">
                  <c:v>1.04E-2</c:v>
                </c:pt>
                <c:pt idx="10">
                  <c:v>1.12E-2</c:v>
                </c:pt>
                <c:pt idx="11">
                  <c:v>1.14E-2</c:v>
                </c:pt>
                <c:pt idx="12">
                  <c:v>1.32E-2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4.1999999999999997E-3</c:v>
                </c:pt>
                <c:pt idx="2">
                  <c:v>4.0000000000000001E-3</c:v>
                </c:pt>
                <c:pt idx="3">
                  <c:v>4.1999999999999997E-3</c:v>
                </c:pt>
                <c:pt idx="4">
                  <c:v>4.0000000000000001E-3</c:v>
                </c:pt>
                <c:pt idx="5">
                  <c:v>4.1000000000000003E-3</c:v>
                </c:pt>
                <c:pt idx="6">
                  <c:v>4.4000000000000003E-3</c:v>
                </c:pt>
                <c:pt idx="7">
                  <c:v>4.1999999999999997E-3</c:v>
                </c:pt>
                <c:pt idx="8">
                  <c:v>4.4000000000000003E-3</c:v>
                </c:pt>
                <c:pt idx="9">
                  <c:v>4.4000000000000003E-3</c:v>
                </c:pt>
                <c:pt idx="10">
                  <c:v>4.4999999999999997E-3</c:v>
                </c:pt>
                <c:pt idx="11">
                  <c:v>4.4999999999999997E-3</c:v>
                </c:pt>
                <c:pt idx="12">
                  <c:v>5.5999999999999999E-3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6.4999999999999997E-3</c:v>
                </c:pt>
                <c:pt idx="1">
                  <c:v>5.8999999999999999E-3</c:v>
                </c:pt>
                <c:pt idx="2">
                  <c:v>4.5999999999999999E-3</c:v>
                </c:pt>
                <c:pt idx="3">
                  <c:v>4.7000000000000002E-3</c:v>
                </c:pt>
                <c:pt idx="4">
                  <c:v>4.7999999999999996E-3</c:v>
                </c:pt>
                <c:pt idx="5">
                  <c:v>5.0000000000000001E-3</c:v>
                </c:pt>
                <c:pt idx="6">
                  <c:v>5.3E-3</c:v>
                </c:pt>
                <c:pt idx="7">
                  <c:v>5.5999999999999999E-3</c:v>
                </c:pt>
                <c:pt idx="8">
                  <c:v>5.4999999999999997E-3</c:v>
                </c:pt>
                <c:pt idx="9">
                  <c:v>5.7999999999999996E-3</c:v>
                </c:pt>
                <c:pt idx="10">
                  <c:v>6.3E-3</c:v>
                </c:pt>
                <c:pt idx="11">
                  <c:v>6.7000000000000002E-3</c:v>
                </c:pt>
                <c:pt idx="12">
                  <c:v>8.5000000000000006E-3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2.2000000000000001E-3</c:v>
                </c:pt>
                <c:pt idx="2">
                  <c:v>2.2000000000000001E-3</c:v>
                </c:pt>
                <c:pt idx="3">
                  <c:v>1.9E-3</c:v>
                </c:pt>
                <c:pt idx="4">
                  <c:v>1.9E-3</c:v>
                </c:pt>
                <c:pt idx="5">
                  <c:v>2.0999999999999999E-3</c:v>
                </c:pt>
                <c:pt idx="6">
                  <c:v>2.2000000000000001E-3</c:v>
                </c:pt>
                <c:pt idx="7">
                  <c:v>2.3E-3</c:v>
                </c:pt>
                <c:pt idx="8">
                  <c:v>2.5000000000000001E-3</c:v>
                </c:pt>
                <c:pt idx="9">
                  <c:v>2.3E-3</c:v>
                </c:pt>
                <c:pt idx="10">
                  <c:v>2.7000000000000001E-3</c:v>
                </c:pt>
                <c:pt idx="11">
                  <c:v>2.7000000000000001E-3</c:v>
                </c:pt>
                <c:pt idx="12">
                  <c:v>2.7000000000000001E-3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247360"/>
        <c:axId val="712637760"/>
      </c:lineChart>
      <c:catAx>
        <c:axId val="71924736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2637760"/>
        <c:crosses val="autoZero"/>
        <c:auto val="1"/>
        <c:lblAlgn val="ctr"/>
        <c:lblOffset val="100"/>
        <c:noMultiLvlLbl val="0"/>
      </c:catAx>
      <c:valAx>
        <c:axId val="712637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2473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5.5999999999999999E-3</c:v>
                </c:pt>
                <c:pt idx="1">
                  <c:v>5.7999999999999996E-3</c:v>
                </c:pt>
                <c:pt idx="2">
                  <c:v>5.7999999999999996E-3</c:v>
                </c:pt>
                <c:pt idx="3">
                  <c:v>5.7000000000000002E-3</c:v>
                </c:pt>
                <c:pt idx="4">
                  <c:v>5.4000000000000003E-3</c:v>
                </c:pt>
                <c:pt idx="5">
                  <c:v>5.1000000000000004E-3</c:v>
                </c:pt>
                <c:pt idx="6">
                  <c:v>5.3E-3</c:v>
                </c:pt>
                <c:pt idx="7">
                  <c:v>5.4999999999999997E-3</c:v>
                </c:pt>
                <c:pt idx="8">
                  <c:v>5.4000000000000003E-3</c:v>
                </c:pt>
                <c:pt idx="9">
                  <c:v>5.3E-3</c:v>
                </c:pt>
                <c:pt idx="10">
                  <c:v>5.5999999999999999E-3</c:v>
                </c:pt>
                <c:pt idx="11">
                  <c:v>5.7999999999999996E-3</c:v>
                </c:pt>
                <c:pt idx="12">
                  <c:v>5.7000000000000002E-3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3.7000000000000002E-3</c:v>
                </c:pt>
                <c:pt idx="1">
                  <c:v>4.1000000000000003E-3</c:v>
                </c:pt>
                <c:pt idx="2">
                  <c:v>4.1999999999999997E-3</c:v>
                </c:pt>
                <c:pt idx="3">
                  <c:v>4.1999999999999997E-3</c:v>
                </c:pt>
                <c:pt idx="4">
                  <c:v>3.8999999999999998E-3</c:v>
                </c:pt>
                <c:pt idx="5">
                  <c:v>3.7000000000000002E-3</c:v>
                </c:pt>
                <c:pt idx="6">
                  <c:v>3.8E-3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3.8E-3</c:v>
                </c:pt>
                <c:pt idx="10">
                  <c:v>4.0000000000000001E-3</c:v>
                </c:pt>
                <c:pt idx="11">
                  <c:v>4.1000000000000003E-3</c:v>
                </c:pt>
                <c:pt idx="12">
                  <c:v>4.1000000000000003E-3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2.3999999999999998E-3</c:v>
                </c:pt>
                <c:pt idx="2">
                  <c:v>1.6000000000000001E-3</c:v>
                </c:pt>
                <c:pt idx="3">
                  <c:v>1.5E-3</c:v>
                </c:pt>
                <c:pt idx="4">
                  <c:v>1.4E-3</c:v>
                </c:pt>
                <c:pt idx="5">
                  <c:v>1.2999999999999999E-3</c:v>
                </c:pt>
                <c:pt idx="6">
                  <c:v>1.2999999999999999E-3</c:v>
                </c:pt>
                <c:pt idx="7">
                  <c:v>1.4E-3</c:v>
                </c:pt>
                <c:pt idx="8">
                  <c:v>1.2999999999999999E-3</c:v>
                </c:pt>
                <c:pt idx="9">
                  <c:v>1.1000000000000001E-3</c:v>
                </c:pt>
                <c:pt idx="10">
                  <c:v>1.2999999999999999E-3</c:v>
                </c:pt>
                <c:pt idx="11">
                  <c:v>1.4E-3</c:v>
                </c:pt>
                <c:pt idx="12">
                  <c:v>1.2999999999999999E-3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2.2000000000000001E-3</c:v>
                </c:pt>
                <c:pt idx="1">
                  <c:v>2.0999999999999999E-3</c:v>
                </c:pt>
                <c:pt idx="2">
                  <c:v>2.0999999999999999E-3</c:v>
                </c:pt>
                <c:pt idx="3">
                  <c:v>2E-3</c:v>
                </c:pt>
                <c:pt idx="4">
                  <c:v>1.9E-3</c:v>
                </c:pt>
                <c:pt idx="5">
                  <c:v>1.9E-3</c:v>
                </c:pt>
                <c:pt idx="6">
                  <c:v>2E-3</c:v>
                </c:pt>
                <c:pt idx="7">
                  <c:v>2.2000000000000001E-3</c:v>
                </c:pt>
                <c:pt idx="8">
                  <c:v>2E-3</c:v>
                </c:pt>
                <c:pt idx="9">
                  <c:v>2.2000000000000001E-3</c:v>
                </c:pt>
                <c:pt idx="10">
                  <c:v>2.3E-3</c:v>
                </c:pt>
                <c:pt idx="11">
                  <c:v>2.3999999999999998E-3</c:v>
                </c:pt>
                <c:pt idx="12">
                  <c:v>2.5000000000000001E-3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248384"/>
        <c:axId val="713131712"/>
      </c:lineChart>
      <c:catAx>
        <c:axId val="719248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3131712"/>
        <c:crosses val="autoZero"/>
        <c:auto val="1"/>
        <c:lblAlgn val="ctr"/>
        <c:lblOffset val="100"/>
        <c:noMultiLvlLbl val="0"/>
      </c:catAx>
      <c:valAx>
        <c:axId val="713131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2483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3.7000000000000002E-3</c:v>
                </c:pt>
                <c:pt idx="1">
                  <c:v>3.7000000000000002E-3</c:v>
                </c:pt>
                <c:pt idx="2">
                  <c:v>4.0000000000000001E-3</c:v>
                </c:pt>
                <c:pt idx="3">
                  <c:v>3.8E-3</c:v>
                </c:pt>
                <c:pt idx="4">
                  <c:v>3.5999999999999999E-3</c:v>
                </c:pt>
                <c:pt idx="5">
                  <c:v>3.5000000000000001E-3</c:v>
                </c:pt>
                <c:pt idx="6">
                  <c:v>3.3999999999999998E-3</c:v>
                </c:pt>
                <c:pt idx="7">
                  <c:v>3.8999999999999998E-3</c:v>
                </c:pt>
                <c:pt idx="8">
                  <c:v>4.1000000000000003E-3</c:v>
                </c:pt>
                <c:pt idx="9">
                  <c:v>3.8999999999999998E-3</c:v>
                </c:pt>
                <c:pt idx="10">
                  <c:v>4.1000000000000003E-3</c:v>
                </c:pt>
                <c:pt idx="11">
                  <c:v>4.0000000000000001E-3</c:v>
                </c:pt>
                <c:pt idx="12">
                  <c:v>4.1000000000000003E-3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2.5999999999999999E-3</c:v>
                </c:pt>
                <c:pt idx="2">
                  <c:v>2.8E-3</c:v>
                </c:pt>
                <c:pt idx="3">
                  <c:v>2.7000000000000001E-3</c:v>
                </c:pt>
                <c:pt idx="4">
                  <c:v>2.5000000000000001E-3</c:v>
                </c:pt>
                <c:pt idx="5">
                  <c:v>2.5999999999999999E-3</c:v>
                </c:pt>
                <c:pt idx="6">
                  <c:v>2.5000000000000001E-3</c:v>
                </c:pt>
                <c:pt idx="7">
                  <c:v>3.0000000000000001E-3</c:v>
                </c:pt>
                <c:pt idx="8">
                  <c:v>3.0999999999999999E-3</c:v>
                </c:pt>
                <c:pt idx="9">
                  <c:v>2.8E-3</c:v>
                </c:pt>
                <c:pt idx="10">
                  <c:v>3.0000000000000001E-3</c:v>
                </c:pt>
                <c:pt idx="11">
                  <c:v>2.8999999999999998E-3</c:v>
                </c:pt>
                <c:pt idx="12">
                  <c:v>2.8999999999999998E-3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1E-3</c:v>
                </c:pt>
                <c:pt idx="1">
                  <c:v>8.9999999999999998E-4</c:v>
                </c:pt>
                <c:pt idx="2">
                  <c:v>2.0999999999999999E-3</c:v>
                </c:pt>
                <c:pt idx="3">
                  <c:v>8.9999999999999998E-4</c:v>
                </c:pt>
                <c:pt idx="4">
                  <c:v>8.0000000000000004E-4</c:v>
                </c:pt>
                <c:pt idx="5">
                  <c:v>6.9999999999999999E-4</c:v>
                </c:pt>
                <c:pt idx="6">
                  <c:v>5.9999999999999995E-4</c:v>
                </c:pt>
                <c:pt idx="7">
                  <c:v>6.9999999999999999E-4</c:v>
                </c:pt>
                <c:pt idx="8">
                  <c:v>8.0000000000000004E-4</c:v>
                </c:pt>
                <c:pt idx="9">
                  <c:v>6.9999999999999999E-4</c:v>
                </c:pt>
                <c:pt idx="10">
                  <c:v>6.9999999999999999E-4</c:v>
                </c:pt>
                <c:pt idx="11">
                  <c:v>6.9999999999999999E-4</c:v>
                </c:pt>
                <c:pt idx="12">
                  <c:v>8.0000000000000004E-4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1.2999999999999999E-3</c:v>
                </c:pt>
                <c:pt idx="1">
                  <c:v>1.4E-3</c:v>
                </c:pt>
                <c:pt idx="2">
                  <c:v>1.2999999999999999E-3</c:v>
                </c:pt>
                <c:pt idx="3">
                  <c:v>1.4E-3</c:v>
                </c:pt>
                <c:pt idx="4">
                  <c:v>1.4E-3</c:v>
                </c:pt>
                <c:pt idx="5">
                  <c:v>1.4E-3</c:v>
                </c:pt>
                <c:pt idx="6">
                  <c:v>1.2999999999999999E-3</c:v>
                </c:pt>
                <c:pt idx="7">
                  <c:v>1.5E-3</c:v>
                </c:pt>
                <c:pt idx="8">
                  <c:v>1.6000000000000001E-3</c:v>
                </c:pt>
                <c:pt idx="9">
                  <c:v>1.6000000000000001E-3</c:v>
                </c:pt>
                <c:pt idx="10">
                  <c:v>1.6999999999999999E-3</c:v>
                </c:pt>
                <c:pt idx="11">
                  <c:v>1.8E-3</c:v>
                </c:pt>
                <c:pt idx="12">
                  <c:v>1.9E-3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23136"/>
        <c:axId val="713134016"/>
      </c:lineChart>
      <c:catAx>
        <c:axId val="7193231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3134016"/>
        <c:crosses val="autoZero"/>
        <c:auto val="1"/>
        <c:lblAlgn val="ctr"/>
        <c:lblOffset val="100"/>
        <c:noMultiLvlLbl val="0"/>
      </c:catAx>
      <c:valAx>
        <c:axId val="713134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23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0.2046</c:v>
                </c:pt>
                <c:pt idx="1">
                  <c:v>0.20369999999999999</c:v>
                </c:pt>
                <c:pt idx="2">
                  <c:v>0.19539999999999999</c:v>
                </c:pt>
                <c:pt idx="3">
                  <c:v>0.1956</c:v>
                </c:pt>
                <c:pt idx="4">
                  <c:v>0.19189999999999999</c:v>
                </c:pt>
                <c:pt idx="5">
                  <c:v>0.19520000000000001</c:v>
                </c:pt>
                <c:pt idx="6">
                  <c:v>0.1923</c:v>
                </c:pt>
                <c:pt idx="7">
                  <c:v>0.19550000000000001</c:v>
                </c:pt>
                <c:pt idx="8">
                  <c:v>0.18990000000000001</c:v>
                </c:pt>
                <c:pt idx="9">
                  <c:v>0.18770000000000001</c:v>
                </c:pt>
                <c:pt idx="10">
                  <c:v>0.1908</c:v>
                </c:pt>
                <c:pt idx="11">
                  <c:v>0.19320000000000001</c:v>
                </c:pt>
                <c:pt idx="12">
                  <c:v>0.1938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0.12429999999999999</c:v>
                </c:pt>
                <c:pt idx="1">
                  <c:v>0.1195</c:v>
                </c:pt>
                <c:pt idx="2">
                  <c:v>0.11749999999999999</c:v>
                </c:pt>
                <c:pt idx="3">
                  <c:v>0.1157</c:v>
                </c:pt>
                <c:pt idx="4">
                  <c:v>0.1157</c:v>
                </c:pt>
                <c:pt idx="5">
                  <c:v>0.1168</c:v>
                </c:pt>
                <c:pt idx="6">
                  <c:v>0.1172</c:v>
                </c:pt>
                <c:pt idx="7">
                  <c:v>0.11849999999999999</c:v>
                </c:pt>
                <c:pt idx="8">
                  <c:v>0.11700000000000001</c:v>
                </c:pt>
                <c:pt idx="9">
                  <c:v>0.1186</c:v>
                </c:pt>
                <c:pt idx="10">
                  <c:v>0.11940000000000001</c:v>
                </c:pt>
                <c:pt idx="11">
                  <c:v>0.121</c:v>
                </c:pt>
                <c:pt idx="12">
                  <c:v>0.12280000000000001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5.9700000000000003E-2</c:v>
                </c:pt>
                <c:pt idx="1">
                  <c:v>6.3500000000000001E-2</c:v>
                </c:pt>
                <c:pt idx="2">
                  <c:v>5.6399999999999999E-2</c:v>
                </c:pt>
                <c:pt idx="3">
                  <c:v>6.0299999999999999E-2</c:v>
                </c:pt>
                <c:pt idx="4">
                  <c:v>5.6099999999999997E-2</c:v>
                </c:pt>
                <c:pt idx="5">
                  <c:v>5.9200000000000003E-2</c:v>
                </c:pt>
                <c:pt idx="6">
                  <c:v>5.5300000000000002E-2</c:v>
                </c:pt>
                <c:pt idx="7">
                  <c:v>5.7799999999999997E-2</c:v>
                </c:pt>
                <c:pt idx="8">
                  <c:v>5.21E-2</c:v>
                </c:pt>
                <c:pt idx="9">
                  <c:v>4.6699999999999998E-2</c:v>
                </c:pt>
                <c:pt idx="10">
                  <c:v>0.05</c:v>
                </c:pt>
                <c:pt idx="11">
                  <c:v>5.2200000000000003E-2</c:v>
                </c:pt>
                <c:pt idx="12">
                  <c:v>4.8800000000000003E-2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7.4099999999999999E-2</c:v>
                </c:pt>
                <c:pt idx="1">
                  <c:v>7.1900000000000006E-2</c:v>
                </c:pt>
                <c:pt idx="2">
                  <c:v>6.8500000000000005E-2</c:v>
                </c:pt>
                <c:pt idx="3">
                  <c:v>6.6699999999999995E-2</c:v>
                </c:pt>
                <c:pt idx="4">
                  <c:v>6.6100000000000006E-2</c:v>
                </c:pt>
                <c:pt idx="5">
                  <c:v>6.7000000000000004E-2</c:v>
                </c:pt>
                <c:pt idx="6">
                  <c:v>6.6799999999999998E-2</c:v>
                </c:pt>
                <c:pt idx="7">
                  <c:v>6.7199999999999996E-2</c:v>
                </c:pt>
                <c:pt idx="8">
                  <c:v>6.5699999999999995E-2</c:v>
                </c:pt>
                <c:pt idx="9">
                  <c:v>6.6400000000000001E-2</c:v>
                </c:pt>
                <c:pt idx="10">
                  <c:v>6.6299999999999998E-2</c:v>
                </c:pt>
                <c:pt idx="11">
                  <c:v>6.5600000000000006E-2</c:v>
                </c:pt>
                <c:pt idx="12">
                  <c:v>6.8099999999999994E-2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24672"/>
        <c:axId val="713136320"/>
      </c:lineChart>
      <c:catAx>
        <c:axId val="7193246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3136320"/>
        <c:crosses val="autoZero"/>
        <c:auto val="1"/>
        <c:lblAlgn val="ctr"/>
        <c:lblOffset val="100"/>
        <c:noMultiLvlLbl val="0"/>
      </c:catAx>
      <c:valAx>
        <c:axId val="713136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24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0.7659999999999999</c:v>
                </c:pt>
                <c:pt idx="1">
                  <c:v>0.76689999999999992</c:v>
                </c:pt>
                <c:pt idx="2">
                  <c:v>0.77569999999999995</c:v>
                </c:pt>
                <c:pt idx="3">
                  <c:v>0.77649999999999997</c:v>
                </c:pt>
                <c:pt idx="4">
                  <c:v>0.78049999999999997</c:v>
                </c:pt>
                <c:pt idx="5">
                  <c:v>0.77690000000000003</c:v>
                </c:pt>
                <c:pt idx="6">
                  <c:v>0.77929999999999999</c:v>
                </c:pt>
                <c:pt idx="7">
                  <c:v>0.77549999999999997</c:v>
                </c:pt>
                <c:pt idx="8">
                  <c:v>0.78090000000000015</c:v>
                </c:pt>
                <c:pt idx="9">
                  <c:v>0.78370000000000006</c:v>
                </c:pt>
                <c:pt idx="10">
                  <c:v>0.77859999999999996</c:v>
                </c:pt>
                <c:pt idx="11">
                  <c:v>0.77549999999999997</c:v>
                </c:pt>
                <c:pt idx="12">
                  <c:v>0.77349999999999997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0.8597999999999999</c:v>
                </c:pt>
                <c:pt idx="1">
                  <c:v>0.8637999999999999</c:v>
                </c:pt>
                <c:pt idx="2">
                  <c:v>0.86559999999999993</c:v>
                </c:pt>
                <c:pt idx="3">
                  <c:v>0.86759999999999993</c:v>
                </c:pt>
                <c:pt idx="4">
                  <c:v>0.86840000000000006</c:v>
                </c:pt>
                <c:pt idx="5">
                  <c:v>0.86699999999999988</c:v>
                </c:pt>
                <c:pt idx="6">
                  <c:v>0.86650000000000005</c:v>
                </c:pt>
                <c:pt idx="7">
                  <c:v>0.86470000000000002</c:v>
                </c:pt>
                <c:pt idx="8">
                  <c:v>0.8660000000000001</c:v>
                </c:pt>
                <c:pt idx="9">
                  <c:v>0.8647999999999999</c:v>
                </c:pt>
                <c:pt idx="10">
                  <c:v>0.86349999999999993</c:v>
                </c:pt>
                <c:pt idx="11">
                  <c:v>0.86180000000000001</c:v>
                </c:pt>
                <c:pt idx="12">
                  <c:v>0.85899999999999987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0.92690000000000006</c:v>
                </c:pt>
                <c:pt idx="1">
                  <c:v>0.9234</c:v>
                </c:pt>
                <c:pt idx="2">
                  <c:v>0.93139999999999989</c:v>
                </c:pt>
                <c:pt idx="3">
                  <c:v>0.92920000000000003</c:v>
                </c:pt>
                <c:pt idx="4">
                  <c:v>0.93340000000000001</c:v>
                </c:pt>
                <c:pt idx="5">
                  <c:v>0.93009999999999993</c:v>
                </c:pt>
                <c:pt idx="6">
                  <c:v>0.93400000000000005</c:v>
                </c:pt>
                <c:pt idx="7">
                  <c:v>0.93120000000000003</c:v>
                </c:pt>
                <c:pt idx="8">
                  <c:v>0.93710000000000004</c:v>
                </c:pt>
                <c:pt idx="9">
                  <c:v>0.94330000000000003</c:v>
                </c:pt>
                <c:pt idx="10">
                  <c:v>0.93799999999999994</c:v>
                </c:pt>
                <c:pt idx="11">
                  <c:v>0.93479999999999996</c:v>
                </c:pt>
                <c:pt idx="12">
                  <c:v>0.93710000000000016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0.91749999999999998</c:v>
                </c:pt>
                <c:pt idx="1">
                  <c:v>0.91970000000000007</c:v>
                </c:pt>
                <c:pt idx="2">
                  <c:v>0.92340000000000011</c:v>
                </c:pt>
                <c:pt idx="3">
                  <c:v>0.9255000000000001</c:v>
                </c:pt>
                <c:pt idx="4">
                  <c:v>0.92609999999999992</c:v>
                </c:pt>
                <c:pt idx="5">
                  <c:v>0.92480000000000007</c:v>
                </c:pt>
                <c:pt idx="6">
                  <c:v>0.92480000000000007</c:v>
                </c:pt>
                <c:pt idx="7">
                  <c:v>0.92390000000000005</c:v>
                </c:pt>
                <c:pt idx="8">
                  <c:v>0.92530000000000001</c:v>
                </c:pt>
                <c:pt idx="9">
                  <c:v>0.92449999999999999</c:v>
                </c:pt>
                <c:pt idx="10">
                  <c:v>0.92399999999999993</c:v>
                </c:pt>
                <c:pt idx="11">
                  <c:v>0.92449999999999999</c:v>
                </c:pt>
                <c:pt idx="12">
                  <c:v>0.92189999999999994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25696"/>
        <c:axId val="715113024"/>
      </c:lineChart>
      <c:catAx>
        <c:axId val="7193256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5113024"/>
        <c:crosses val="autoZero"/>
        <c:auto val="1"/>
        <c:lblAlgn val="ctr"/>
        <c:lblOffset val="100"/>
        <c:noMultiLvlLbl val="0"/>
      </c:catAx>
      <c:valAx>
        <c:axId val="715113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256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132.87</c:v>
                </c:pt>
                <c:pt idx="1">
                  <c:v>136.49</c:v>
                </c:pt>
                <c:pt idx="2">
                  <c:v>154.27000000000001</c:v>
                </c:pt>
                <c:pt idx="3">
                  <c:v>155.44</c:v>
                </c:pt>
                <c:pt idx="4">
                  <c:v>170.93</c:v>
                </c:pt>
                <c:pt idx="5">
                  <c:v>154.88</c:v>
                </c:pt>
                <c:pt idx="6">
                  <c:v>171.35</c:v>
                </c:pt>
                <c:pt idx="7">
                  <c:v>165.29</c:v>
                </c:pt>
                <c:pt idx="8">
                  <c:v>152.11000000000001</c:v>
                </c:pt>
                <c:pt idx="9">
                  <c:v>165.26</c:v>
                </c:pt>
                <c:pt idx="10">
                  <c:v>148.78</c:v>
                </c:pt>
                <c:pt idx="11">
                  <c:v>145.03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151.26</c:v>
                </c:pt>
                <c:pt idx="1">
                  <c:v>149.74</c:v>
                </c:pt>
                <c:pt idx="2">
                  <c:v>142.55000000000001</c:v>
                </c:pt>
                <c:pt idx="3">
                  <c:v>96.45</c:v>
                </c:pt>
                <c:pt idx="4">
                  <c:v>109.45</c:v>
                </c:pt>
                <c:pt idx="5">
                  <c:v>136.72999999999999</c:v>
                </c:pt>
                <c:pt idx="6">
                  <c:v>157.29</c:v>
                </c:pt>
                <c:pt idx="7">
                  <c:v>127.03</c:v>
                </c:pt>
                <c:pt idx="8">
                  <c:v>138.68</c:v>
                </c:pt>
                <c:pt idx="9">
                  <c:v>147.47</c:v>
                </c:pt>
                <c:pt idx="10">
                  <c:v>135.6</c:v>
                </c:pt>
                <c:pt idx="11">
                  <c:v>130.85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128.62</c:v>
                </c:pt>
                <c:pt idx="1">
                  <c:v>117.81</c:v>
                </c:pt>
                <c:pt idx="2">
                  <c:v>162.07</c:v>
                </c:pt>
                <c:pt idx="3">
                  <c:v>154.1</c:v>
                </c:pt>
                <c:pt idx="4">
                  <c:v>161.11000000000001</c:v>
                </c:pt>
                <c:pt idx="5">
                  <c:v>164.51</c:v>
                </c:pt>
                <c:pt idx="6">
                  <c:v>149.94999999999999</c:v>
                </c:pt>
                <c:pt idx="7">
                  <c:v>149.49</c:v>
                </c:pt>
                <c:pt idx="8">
                  <c:v>153.03</c:v>
                </c:pt>
                <c:pt idx="9">
                  <c:v>158.13999999999999</c:v>
                </c:pt>
                <c:pt idx="10">
                  <c:v>150.77000000000001</c:v>
                </c:pt>
                <c:pt idx="11">
                  <c:v>159.94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128.55000000000001</c:v>
                </c:pt>
                <c:pt idx="1">
                  <c:v>136.94999999999999</c:v>
                </c:pt>
                <c:pt idx="2">
                  <c:v>165.97</c:v>
                </c:pt>
                <c:pt idx="3">
                  <c:v>166.68</c:v>
                </c:pt>
                <c:pt idx="4">
                  <c:v>184.39</c:v>
                </c:pt>
                <c:pt idx="5">
                  <c:v>180.64</c:v>
                </c:pt>
                <c:pt idx="6">
                  <c:v>172.38</c:v>
                </c:pt>
                <c:pt idx="7">
                  <c:v>180.49</c:v>
                </c:pt>
                <c:pt idx="8">
                  <c:v>174.08</c:v>
                </c:pt>
                <c:pt idx="9">
                  <c:v>164.8</c:v>
                </c:pt>
                <c:pt idx="10">
                  <c:v>165.36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26720"/>
        <c:axId val="715115328"/>
      </c:lineChart>
      <c:catAx>
        <c:axId val="71932672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5115328"/>
        <c:crosses val="autoZero"/>
        <c:auto val="1"/>
        <c:lblAlgn val="ctr"/>
        <c:lblOffset val="100"/>
        <c:noMultiLvlLbl val="0"/>
      </c:catAx>
      <c:valAx>
        <c:axId val="715115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267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72.03</c:v>
                </c:pt>
                <c:pt idx="1">
                  <c:v>72.25</c:v>
                </c:pt>
                <c:pt idx="2">
                  <c:v>78.66</c:v>
                </c:pt>
                <c:pt idx="3">
                  <c:v>77.77</c:v>
                </c:pt>
                <c:pt idx="4">
                  <c:v>82.38</c:v>
                </c:pt>
                <c:pt idx="5">
                  <c:v>78.59</c:v>
                </c:pt>
                <c:pt idx="6">
                  <c:v>87.16</c:v>
                </c:pt>
                <c:pt idx="7">
                  <c:v>83.87</c:v>
                </c:pt>
                <c:pt idx="8">
                  <c:v>75.290000000000006</c:v>
                </c:pt>
                <c:pt idx="9">
                  <c:v>84.58</c:v>
                </c:pt>
                <c:pt idx="10">
                  <c:v>79.790000000000006</c:v>
                </c:pt>
                <c:pt idx="11">
                  <c:v>76.709999999999994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83.94</c:v>
                </c:pt>
                <c:pt idx="1">
                  <c:v>76.680000000000007</c:v>
                </c:pt>
                <c:pt idx="2">
                  <c:v>65.02</c:v>
                </c:pt>
                <c:pt idx="3">
                  <c:v>39.22</c:v>
                </c:pt>
                <c:pt idx="4">
                  <c:v>45.96</c:v>
                </c:pt>
                <c:pt idx="5">
                  <c:v>61.12</c:v>
                </c:pt>
                <c:pt idx="6">
                  <c:v>74.900000000000006</c:v>
                </c:pt>
                <c:pt idx="7">
                  <c:v>59.74</c:v>
                </c:pt>
                <c:pt idx="8">
                  <c:v>65.98</c:v>
                </c:pt>
                <c:pt idx="9">
                  <c:v>71.040000000000006</c:v>
                </c:pt>
                <c:pt idx="10">
                  <c:v>67.569999999999993</c:v>
                </c:pt>
                <c:pt idx="11">
                  <c:v>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66.010000000000005</c:v>
                </c:pt>
                <c:pt idx="1">
                  <c:v>57.47</c:v>
                </c:pt>
                <c:pt idx="2">
                  <c:v>72.81</c:v>
                </c:pt>
                <c:pt idx="3">
                  <c:v>68.67</c:v>
                </c:pt>
                <c:pt idx="4">
                  <c:v>72.599999999999994</c:v>
                </c:pt>
                <c:pt idx="5">
                  <c:v>79.790000000000006</c:v>
                </c:pt>
                <c:pt idx="6">
                  <c:v>76.36</c:v>
                </c:pt>
                <c:pt idx="7">
                  <c:v>75.900000000000006</c:v>
                </c:pt>
                <c:pt idx="8">
                  <c:v>79.97</c:v>
                </c:pt>
                <c:pt idx="9">
                  <c:v>82.95</c:v>
                </c:pt>
                <c:pt idx="10">
                  <c:v>79.3</c:v>
                </c:pt>
                <c:pt idx="11">
                  <c:v>89.47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67.959999999999994</c:v>
                </c:pt>
                <c:pt idx="1">
                  <c:v>70.48</c:v>
                </c:pt>
                <c:pt idx="2">
                  <c:v>85.29</c:v>
                </c:pt>
                <c:pt idx="3">
                  <c:v>82.7</c:v>
                </c:pt>
                <c:pt idx="4">
                  <c:v>88.79</c:v>
                </c:pt>
                <c:pt idx="5">
                  <c:v>89.96</c:v>
                </c:pt>
                <c:pt idx="6">
                  <c:v>82.52</c:v>
                </c:pt>
                <c:pt idx="7">
                  <c:v>89.36</c:v>
                </c:pt>
                <c:pt idx="8">
                  <c:v>90.6</c:v>
                </c:pt>
                <c:pt idx="9">
                  <c:v>83.62</c:v>
                </c:pt>
                <c:pt idx="10">
                  <c:v>82.95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40032"/>
        <c:axId val="715117632"/>
      </c:lineChart>
      <c:catAx>
        <c:axId val="7193400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5117632"/>
        <c:crosses val="autoZero"/>
        <c:auto val="1"/>
        <c:lblAlgn val="ctr"/>
        <c:lblOffset val="100"/>
        <c:noMultiLvlLbl val="0"/>
      </c:catAx>
      <c:valAx>
        <c:axId val="715117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400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20.8</c:v>
                </c:pt>
                <c:pt idx="1">
                  <c:v>21.05</c:v>
                </c:pt>
                <c:pt idx="2">
                  <c:v>23.39</c:v>
                </c:pt>
                <c:pt idx="3">
                  <c:v>26.5</c:v>
                </c:pt>
                <c:pt idx="4">
                  <c:v>32.630000000000003</c:v>
                </c:pt>
                <c:pt idx="5">
                  <c:v>26.5</c:v>
                </c:pt>
                <c:pt idx="6">
                  <c:v>30.9</c:v>
                </c:pt>
                <c:pt idx="7">
                  <c:v>27.81</c:v>
                </c:pt>
                <c:pt idx="8">
                  <c:v>27.85</c:v>
                </c:pt>
                <c:pt idx="9">
                  <c:v>27.5</c:v>
                </c:pt>
                <c:pt idx="10">
                  <c:v>23.21</c:v>
                </c:pt>
                <c:pt idx="11">
                  <c:v>23.46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23.03</c:v>
                </c:pt>
                <c:pt idx="1">
                  <c:v>24.41</c:v>
                </c:pt>
                <c:pt idx="2">
                  <c:v>26.47</c:v>
                </c:pt>
                <c:pt idx="3">
                  <c:v>21.26</c:v>
                </c:pt>
                <c:pt idx="4">
                  <c:v>22.04</c:v>
                </c:pt>
                <c:pt idx="5">
                  <c:v>26.04</c:v>
                </c:pt>
                <c:pt idx="6">
                  <c:v>28.17</c:v>
                </c:pt>
                <c:pt idx="7">
                  <c:v>21.58</c:v>
                </c:pt>
                <c:pt idx="8">
                  <c:v>25.3</c:v>
                </c:pt>
                <c:pt idx="9">
                  <c:v>26.01</c:v>
                </c:pt>
                <c:pt idx="10">
                  <c:v>23.81</c:v>
                </c:pt>
                <c:pt idx="11">
                  <c:v>21.76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22.11</c:v>
                </c:pt>
                <c:pt idx="1">
                  <c:v>20.98</c:v>
                </c:pt>
                <c:pt idx="2">
                  <c:v>32.700000000000003</c:v>
                </c:pt>
                <c:pt idx="3">
                  <c:v>33.869999999999997</c:v>
                </c:pt>
                <c:pt idx="4">
                  <c:v>34.549999999999997</c:v>
                </c:pt>
                <c:pt idx="5">
                  <c:v>32.21</c:v>
                </c:pt>
                <c:pt idx="6">
                  <c:v>28.91</c:v>
                </c:pt>
                <c:pt idx="7">
                  <c:v>28.98</c:v>
                </c:pt>
                <c:pt idx="8">
                  <c:v>26.75</c:v>
                </c:pt>
                <c:pt idx="9">
                  <c:v>27.89</c:v>
                </c:pt>
                <c:pt idx="10">
                  <c:v>25.19</c:v>
                </c:pt>
                <c:pt idx="11">
                  <c:v>23.81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22.18</c:v>
                </c:pt>
                <c:pt idx="1">
                  <c:v>23.42</c:v>
                </c:pt>
                <c:pt idx="2">
                  <c:v>27.5</c:v>
                </c:pt>
                <c:pt idx="3">
                  <c:v>30.29</c:v>
                </c:pt>
                <c:pt idx="4">
                  <c:v>34.049999999999997</c:v>
                </c:pt>
                <c:pt idx="5">
                  <c:v>30.22</c:v>
                </c:pt>
                <c:pt idx="6">
                  <c:v>30.26</c:v>
                </c:pt>
                <c:pt idx="7">
                  <c:v>32.28</c:v>
                </c:pt>
                <c:pt idx="8">
                  <c:v>28.28</c:v>
                </c:pt>
                <c:pt idx="9">
                  <c:v>26.57</c:v>
                </c:pt>
                <c:pt idx="10">
                  <c:v>26.47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43104"/>
        <c:axId val="715119936"/>
      </c:lineChart>
      <c:catAx>
        <c:axId val="7193431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5119936"/>
        <c:crosses val="autoZero"/>
        <c:auto val="1"/>
        <c:lblAlgn val="ctr"/>
        <c:lblOffset val="100"/>
        <c:noMultiLvlLbl val="0"/>
      </c:catAx>
      <c:valAx>
        <c:axId val="715119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431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3.58</c:v>
                </c:pt>
                <c:pt idx="1">
                  <c:v>4</c:v>
                </c:pt>
                <c:pt idx="2">
                  <c:v>3.97</c:v>
                </c:pt>
                <c:pt idx="3">
                  <c:v>4.32</c:v>
                </c:pt>
                <c:pt idx="4">
                  <c:v>4.22</c:v>
                </c:pt>
                <c:pt idx="5">
                  <c:v>4.78</c:v>
                </c:pt>
                <c:pt idx="6">
                  <c:v>5.14</c:v>
                </c:pt>
                <c:pt idx="7">
                  <c:v>4.96</c:v>
                </c:pt>
                <c:pt idx="8">
                  <c:v>4.8899999999999997</c:v>
                </c:pt>
                <c:pt idx="9">
                  <c:v>6.8</c:v>
                </c:pt>
                <c:pt idx="10">
                  <c:v>6.63</c:v>
                </c:pt>
                <c:pt idx="11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4.04</c:v>
                </c:pt>
                <c:pt idx="1">
                  <c:v>4.8899999999999997</c:v>
                </c:pt>
                <c:pt idx="2">
                  <c:v>6.06</c:v>
                </c:pt>
                <c:pt idx="3">
                  <c:v>3.65</c:v>
                </c:pt>
                <c:pt idx="4">
                  <c:v>4.8499999999999996</c:v>
                </c:pt>
                <c:pt idx="5">
                  <c:v>5.49</c:v>
                </c:pt>
                <c:pt idx="6">
                  <c:v>5.78</c:v>
                </c:pt>
                <c:pt idx="7">
                  <c:v>4.57</c:v>
                </c:pt>
                <c:pt idx="8">
                  <c:v>4.32</c:v>
                </c:pt>
                <c:pt idx="9">
                  <c:v>5.07</c:v>
                </c:pt>
                <c:pt idx="10">
                  <c:v>5.53</c:v>
                </c:pt>
                <c:pt idx="11">
                  <c:v>4.43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5.03</c:v>
                </c:pt>
                <c:pt idx="1">
                  <c:v>5.42</c:v>
                </c:pt>
                <c:pt idx="2">
                  <c:v>6.38</c:v>
                </c:pt>
                <c:pt idx="3">
                  <c:v>5.67</c:v>
                </c:pt>
                <c:pt idx="4">
                  <c:v>6.27</c:v>
                </c:pt>
                <c:pt idx="5">
                  <c:v>6.52</c:v>
                </c:pt>
                <c:pt idx="6">
                  <c:v>5.81</c:v>
                </c:pt>
                <c:pt idx="7">
                  <c:v>5</c:v>
                </c:pt>
                <c:pt idx="8">
                  <c:v>6.06</c:v>
                </c:pt>
                <c:pt idx="9">
                  <c:v>4.96</c:v>
                </c:pt>
                <c:pt idx="10">
                  <c:v>4.8899999999999997</c:v>
                </c:pt>
                <c:pt idx="11">
                  <c:v>4.78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3.61</c:v>
                </c:pt>
                <c:pt idx="1">
                  <c:v>4.6399999999999997</c:v>
                </c:pt>
                <c:pt idx="2">
                  <c:v>6.2</c:v>
                </c:pt>
                <c:pt idx="3">
                  <c:v>5.63</c:v>
                </c:pt>
                <c:pt idx="4">
                  <c:v>6.48</c:v>
                </c:pt>
                <c:pt idx="5">
                  <c:v>5.92</c:v>
                </c:pt>
                <c:pt idx="6">
                  <c:v>5</c:v>
                </c:pt>
                <c:pt idx="7">
                  <c:v>5.17</c:v>
                </c:pt>
                <c:pt idx="8">
                  <c:v>5.35</c:v>
                </c:pt>
                <c:pt idx="9">
                  <c:v>5.81</c:v>
                </c:pt>
                <c:pt idx="10">
                  <c:v>4.54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85088"/>
        <c:axId val="723265216"/>
      </c:lineChart>
      <c:catAx>
        <c:axId val="7193850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3265216"/>
        <c:crosses val="autoZero"/>
        <c:auto val="1"/>
        <c:lblAlgn val="ctr"/>
        <c:lblOffset val="100"/>
        <c:noMultiLvlLbl val="0"/>
      </c:catAx>
      <c:valAx>
        <c:axId val="723265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85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7.0000000000000007E-2</c:v>
                </c:pt>
                <c:pt idx="1">
                  <c:v>0</c:v>
                </c:pt>
                <c:pt idx="2">
                  <c:v>0.18</c:v>
                </c:pt>
                <c:pt idx="3">
                  <c:v>0.21</c:v>
                </c:pt>
                <c:pt idx="4">
                  <c:v>0.18</c:v>
                </c:pt>
                <c:pt idx="5">
                  <c:v>0.11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0.04</c:v>
                </c:pt>
                <c:pt idx="9">
                  <c:v>0.21</c:v>
                </c:pt>
                <c:pt idx="10">
                  <c:v>0.04</c:v>
                </c:pt>
                <c:pt idx="11">
                  <c:v>7.0000000000000007E-2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7.0000000000000007E-2</c:v>
                </c:pt>
                <c:pt idx="1">
                  <c:v>0.35</c:v>
                </c:pt>
                <c:pt idx="2">
                  <c:v>0.18</c:v>
                </c:pt>
                <c:pt idx="3">
                  <c:v>7.0000000000000007E-2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7.0000000000000007E-2</c:v>
                </c:pt>
                <c:pt idx="7">
                  <c:v>0.14000000000000001</c:v>
                </c:pt>
                <c:pt idx="8">
                  <c:v>0.21</c:v>
                </c:pt>
                <c:pt idx="9">
                  <c:v>0.28000000000000003</c:v>
                </c:pt>
                <c:pt idx="10">
                  <c:v>7.0000000000000007E-2</c:v>
                </c:pt>
                <c:pt idx="11">
                  <c:v>7.0000000000000007E-2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0.11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</c:v>
                </c:pt>
                <c:pt idx="4">
                  <c:v>0.11</c:v>
                </c:pt>
                <c:pt idx="5">
                  <c:v>0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0.14000000000000001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0.04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7.0000000000000007E-2</c:v>
                </c:pt>
                <c:pt idx="1">
                  <c:v>0.21</c:v>
                </c:pt>
                <c:pt idx="2">
                  <c:v>0</c:v>
                </c:pt>
                <c:pt idx="3">
                  <c:v>0.18</c:v>
                </c:pt>
                <c:pt idx="4">
                  <c:v>0.18</c:v>
                </c:pt>
                <c:pt idx="5">
                  <c:v>0.21</c:v>
                </c:pt>
                <c:pt idx="6">
                  <c:v>0.11</c:v>
                </c:pt>
                <c:pt idx="7">
                  <c:v>0.25</c:v>
                </c:pt>
                <c:pt idx="8">
                  <c:v>0.04</c:v>
                </c:pt>
                <c:pt idx="9">
                  <c:v>7.0000000000000007E-2</c:v>
                </c:pt>
                <c:pt idx="10">
                  <c:v>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86112"/>
        <c:axId val="723267520"/>
      </c:lineChart>
      <c:catAx>
        <c:axId val="7193861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3267520"/>
        <c:crosses val="autoZero"/>
        <c:auto val="1"/>
        <c:lblAlgn val="ctr"/>
        <c:lblOffset val="100"/>
        <c:noMultiLvlLbl val="0"/>
      </c:catAx>
      <c:valAx>
        <c:axId val="723267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861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0.14854822398127057</c:v>
                </c:pt>
                <c:pt idx="1">
                  <c:v>0.36518482740938618</c:v>
                </c:pt>
                <c:pt idx="2">
                  <c:v>0.22879570507898236</c:v>
                </c:pt>
                <c:pt idx="3">
                  <c:v>0.11050409123340425</c:v>
                </c:pt>
                <c:pt idx="4">
                  <c:v>0.10266606756006065</c:v>
                </c:pt>
                <c:pt idx="5">
                  <c:v>2.1557478624454687E-2</c:v>
                </c:pt>
                <c:pt idx="6">
                  <c:v>2.2743606112441261E-2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4868224"/>
        <c:axId val="719436544"/>
      </c:barChart>
      <c:catAx>
        <c:axId val="714868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9436544"/>
        <c:crosses val="autoZero"/>
        <c:auto val="1"/>
        <c:lblAlgn val="ctr"/>
        <c:lblOffset val="100"/>
        <c:noMultiLvlLbl val="0"/>
      </c:catAx>
      <c:valAx>
        <c:axId val="71943654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486822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14.95</c:v>
                </c:pt>
                <c:pt idx="1">
                  <c:v>16.62</c:v>
                </c:pt>
                <c:pt idx="2">
                  <c:v>20.13</c:v>
                </c:pt>
                <c:pt idx="3">
                  <c:v>19.670000000000002</c:v>
                </c:pt>
                <c:pt idx="4">
                  <c:v>22.57</c:v>
                </c:pt>
                <c:pt idx="5">
                  <c:v>19.670000000000002</c:v>
                </c:pt>
                <c:pt idx="6">
                  <c:v>20.3</c:v>
                </c:pt>
                <c:pt idx="7">
                  <c:v>21.37</c:v>
                </c:pt>
                <c:pt idx="8">
                  <c:v>17.89</c:v>
                </c:pt>
                <c:pt idx="9">
                  <c:v>19.77</c:v>
                </c:pt>
                <c:pt idx="10">
                  <c:v>16.760000000000002</c:v>
                </c:pt>
                <c:pt idx="11">
                  <c:v>17.18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15.27</c:v>
                </c:pt>
                <c:pt idx="1">
                  <c:v>17.399999999999999</c:v>
                </c:pt>
                <c:pt idx="2">
                  <c:v>19.03</c:v>
                </c:pt>
                <c:pt idx="3">
                  <c:v>12.37</c:v>
                </c:pt>
                <c:pt idx="4">
                  <c:v>14.53</c:v>
                </c:pt>
                <c:pt idx="5">
                  <c:v>17.89</c:v>
                </c:pt>
                <c:pt idx="6">
                  <c:v>19.489999999999998</c:v>
                </c:pt>
                <c:pt idx="7">
                  <c:v>15.73</c:v>
                </c:pt>
                <c:pt idx="8">
                  <c:v>16.760000000000002</c:v>
                </c:pt>
                <c:pt idx="9">
                  <c:v>16.940000000000001</c:v>
                </c:pt>
                <c:pt idx="10">
                  <c:v>15.02</c:v>
                </c:pt>
                <c:pt idx="11">
                  <c:v>15.38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14.35</c:v>
                </c:pt>
                <c:pt idx="1">
                  <c:v>12.97</c:v>
                </c:pt>
                <c:pt idx="2">
                  <c:v>20.09</c:v>
                </c:pt>
                <c:pt idx="3">
                  <c:v>18.07</c:v>
                </c:pt>
                <c:pt idx="4">
                  <c:v>20.09</c:v>
                </c:pt>
                <c:pt idx="5">
                  <c:v>19.88</c:v>
                </c:pt>
                <c:pt idx="6">
                  <c:v>16.440000000000001</c:v>
                </c:pt>
                <c:pt idx="7">
                  <c:v>16.48</c:v>
                </c:pt>
                <c:pt idx="8">
                  <c:v>15.48</c:v>
                </c:pt>
                <c:pt idx="9">
                  <c:v>14.74</c:v>
                </c:pt>
                <c:pt idx="10">
                  <c:v>15.17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12.54</c:v>
                </c:pt>
                <c:pt idx="1">
                  <c:v>14.39</c:v>
                </c:pt>
                <c:pt idx="2">
                  <c:v>17.22</c:v>
                </c:pt>
                <c:pt idx="3">
                  <c:v>16.97</c:v>
                </c:pt>
                <c:pt idx="4">
                  <c:v>20.59</c:v>
                </c:pt>
                <c:pt idx="5">
                  <c:v>17.96</c:v>
                </c:pt>
                <c:pt idx="6">
                  <c:v>17.010000000000002</c:v>
                </c:pt>
                <c:pt idx="7">
                  <c:v>17.18</c:v>
                </c:pt>
                <c:pt idx="8">
                  <c:v>15.48</c:v>
                </c:pt>
                <c:pt idx="9">
                  <c:v>16.09</c:v>
                </c:pt>
                <c:pt idx="10">
                  <c:v>17.04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87648"/>
        <c:axId val="723269824"/>
      </c:lineChart>
      <c:catAx>
        <c:axId val="7193876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3269824"/>
        <c:crosses val="autoZero"/>
        <c:auto val="1"/>
        <c:lblAlgn val="ctr"/>
        <c:lblOffset val="100"/>
        <c:noMultiLvlLbl val="0"/>
      </c:catAx>
      <c:valAx>
        <c:axId val="723269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3876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1.88</c:v>
                </c:pt>
                <c:pt idx="1">
                  <c:v>1.52</c:v>
                </c:pt>
                <c:pt idx="2">
                  <c:v>2.37</c:v>
                </c:pt>
                <c:pt idx="3">
                  <c:v>2.09</c:v>
                </c:pt>
                <c:pt idx="4">
                  <c:v>2.13</c:v>
                </c:pt>
                <c:pt idx="5">
                  <c:v>2.02</c:v>
                </c:pt>
                <c:pt idx="6">
                  <c:v>2.34</c:v>
                </c:pt>
                <c:pt idx="7">
                  <c:v>2.13</c:v>
                </c:pt>
                <c:pt idx="8">
                  <c:v>1.84</c:v>
                </c:pt>
                <c:pt idx="9">
                  <c:v>1.42</c:v>
                </c:pt>
                <c:pt idx="10">
                  <c:v>2.09</c:v>
                </c:pt>
                <c:pt idx="11">
                  <c:v>1.88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1.56</c:v>
                </c:pt>
                <c:pt idx="1">
                  <c:v>1.88</c:v>
                </c:pt>
                <c:pt idx="2">
                  <c:v>1.59</c:v>
                </c:pt>
                <c:pt idx="3">
                  <c:v>1.63</c:v>
                </c:pt>
                <c:pt idx="4">
                  <c:v>1.56</c:v>
                </c:pt>
                <c:pt idx="5">
                  <c:v>1.77</c:v>
                </c:pt>
                <c:pt idx="6">
                  <c:v>2.34</c:v>
                </c:pt>
                <c:pt idx="7">
                  <c:v>1.63</c:v>
                </c:pt>
                <c:pt idx="8">
                  <c:v>2.27</c:v>
                </c:pt>
                <c:pt idx="9">
                  <c:v>2.13</c:v>
                </c:pt>
                <c:pt idx="10">
                  <c:v>1.67</c:v>
                </c:pt>
                <c:pt idx="11">
                  <c:v>2.06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1.77</c:v>
                </c:pt>
                <c:pt idx="1">
                  <c:v>1.81</c:v>
                </c:pt>
                <c:pt idx="2">
                  <c:v>2.62</c:v>
                </c:pt>
                <c:pt idx="3">
                  <c:v>2.13</c:v>
                </c:pt>
                <c:pt idx="4">
                  <c:v>2.41</c:v>
                </c:pt>
                <c:pt idx="5">
                  <c:v>2.34</c:v>
                </c:pt>
                <c:pt idx="6">
                  <c:v>1.98</c:v>
                </c:pt>
                <c:pt idx="7">
                  <c:v>2.16</c:v>
                </c:pt>
                <c:pt idx="8">
                  <c:v>1.81</c:v>
                </c:pt>
                <c:pt idx="9">
                  <c:v>2.16</c:v>
                </c:pt>
                <c:pt idx="10">
                  <c:v>2.52</c:v>
                </c:pt>
                <c:pt idx="11">
                  <c:v>1.28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1.42</c:v>
                </c:pt>
                <c:pt idx="1">
                  <c:v>1.91</c:v>
                </c:pt>
                <c:pt idx="2">
                  <c:v>2.44</c:v>
                </c:pt>
                <c:pt idx="3">
                  <c:v>2.37</c:v>
                </c:pt>
                <c:pt idx="4">
                  <c:v>2.69</c:v>
                </c:pt>
                <c:pt idx="5">
                  <c:v>2.8</c:v>
                </c:pt>
                <c:pt idx="6">
                  <c:v>2.16</c:v>
                </c:pt>
                <c:pt idx="7">
                  <c:v>2.34</c:v>
                </c:pt>
                <c:pt idx="8">
                  <c:v>2.59</c:v>
                </c:pt>
                <c:pt idx="9">
                  <c:v>1.56</c:v>
                </c:pt>
                <c:pt idx="10">
                  <c:v>1.49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725056"/>
        <c:axId val="724935232"/>
      </c:lineChart>
      <c:catAx>
        <c:axId val="7197250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4935232"/>
        <c:crosses val="autoZero"/>
        <c:auto val="1"/>
        <c:lblAlgn val="ctr"/>
        <c:lblOffset val="100"/>
        <c:noMultiLvlLbl val="0"/>
      </c:catAx>
      <c:valAx>
        <c:axId val="724935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725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19.559999999999999</c:v>
                </c:pt>
                <c:pt idx="1">
                  <c:v>21.05</c:v>
                </c:pt>
                <c:pt idx="2">
                  <c:v>25.58</c:v>
                </c:pt>
                <c:pt idx="3">
                  <c:v>24.87</c:v>
                </c:pt>
                <c:pt idx="4">
                  <c:v>26.82</c:v>
                </c:pt>
                <c:pt idx="5">
                  <c:v>23.21</c:v>
                </c:pt>
                <c:pt idx="6">
                  <c:v>25.37</c:v>
                </c:pt>
                <c:pt idx="7">
                  <c:v>25.02</c:v>
                </c:pt>
                <c:pt idx="8">
                  <c:v>24.31</c:v>
                </c:pt>
                <c:pt idx="9">
                  <c:v>24.98</c:v>
                </c:pt>
                <c:pt idx="10">
                  <c:v>20.27</c:v>
                </c:pt>
                <c:pt idx="11">
                  <c:v>20.73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23.35</c:v>
                </c:pt>
                <c:pt idx="1">
                  <c:v>24.13</c:v>
                </c:pt>
                <c:pt idx="2">
                  <c:v>24.2</c:v>
                </c:pt>
                <c:pt idx="3">
                  <c:v>18.25</c:v>
                </c:pt>
                <c:pt idx="4">
                  <c:v>20.37</c:v>
                </c:pt>
                <c:pt idx="5">
                  <c:v>24.27</c:v>
                </c:pt>
                <c:pt idx="6">
                  <c:v>26.54</c:v>
                </c:pt>
                <c:pt idx="7">
                  <c:v>23.63</c:v>
                </c:pt>
                <c:pt idx="8">
                  <c:v>23.85</c:v>
                </c:pt>
                <c:pt idx="9">
                  <c:v>26.01</c:v>
                </c:pt>
                <c:pt idx="10">
                  <c:v>21.93</c:v>
                </c:pt>
                <c:pt idx="11">
                  <c:v>20.16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19.239999999999998</c:v>
                </c:pt>
                <c:pt idx="1">
                  <c:v>19.03</c:v>
                </c:pt>
                <c:pt idx="2">
                  <c:v>27.32</c:v>
                </c:pt>
                <c:pt idx="3">
                  <c:v>25.69</c:v>
                </c:pt>
                <c:pt idx="4">
                  <c:v>25.09</c:v>
                </c:pt>
                <c:pt idx="5">
                  <c:v>23.78</c:v>
                </c:pt>
                <c:pt idx="6">
                  <c:v>20.37</c:v>
                </c:pt>
                <c:pt idx="7">
                  <c:v>20.87</c:v>
                </c:pt>
                <c:pt idx="8">
                  <c:v>22.82</c:v>
                </c:pt>
                <c:pt idx="9">
                  <c:v>25.37</c:v>
                </c:pt>
                <c:pt idx="10">
                  <c:v>23.63</c:v>
                </c:pt>
                <c:pt idx="11">
                  <c:v>23.67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20.76</c:v>
                </c:pt>
                <c:pt idx="1">
                  <c:v>21.9</c:v>
                </c:pt>
                <c:pt idx="2">
                  <c:v>27.32</c:v>
                </c:pt>
                <c:pt idx="3">
                  <c:v>28.52</c:v>
                </c:pt>
                <c:pt idx="4">
                  <c:v>31.61</c:v>
                </c:pt>
                <c:pt idx="5">
                  <c:v>33.549999999999997</c:v>
                </c:pt>
                <c:pt idx="6">
                  <c:v>35.33</c:v>
                </c:pt>
                <c:pt idx="7">
                  <c:v>33.909999999999997</c:v>
                </c:pt>
                <c:pt idx="8">
                  <c:v>31.75</c:v>
                </c:pt>
                <c:pt idx="9">
                  <c:v>31.07</c:v>
                </c:pt>
                <c:pt idx="10">
                  <c:v>32.700000000000003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30688"/>
        <c:axId val="724937536"/>
      </c:lineChart>
      <c:catAx>
        <c:axId val="6605306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24937536"/>
        <c:crosses val="autoZero"/>
        <c:auto val="1"/>
        <c:lblAlgn val="ctr"/>
        <c:lblOffset val="100"/>
        <c:noMultiLvlLbl val="0"/>
      </c:catAx>
      <c:valAx>
        <c:axId val="724937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5306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2.6624999999999999E-2</c:v>
                </c:pt>
                <c:pt idx="1">
                  <c:v>2.8590999999999998E-2</c:v>
                </c:pt>
                <c:pt idx="2">
                  <c:v>8.0142000000000005E-2</c:v>
                </c:pt>
                <c:pt idx="3">
                  <c:v>0.102687</c:v>
                </c:pt>
                <c:pt idx="4">
                  <c:v>0.267901</c:v>
                </c:pt>
                <c:pt idx="5">
                  <c:v>0.33166099999999998</c:v>
                </c:pt>
                <c:pt idx="6">
                  <c:v>0.16239300000000001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9.6751555944686804E-2</c:v>
                </c:pt>
                <c:pt idx="1">
                  <c:v>8.831279948492865E-2</c:v>
                </c:pt>
                <c:pt idx="2">
                  <c:v>0.12031863392139844</c:v>
                </c:pt>
                <c:pt idx="3">
                  <c:v>2.8515998169141681E-2</c:v>
                </c:pt>
                <c:pt idx="4">
                  <c:v>0.27221672500470062</c:v>
                </c:pt>
                <c:pt idx="5">
                  <c:v>0.39388428747514381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4289664"/>
        <c:axId val="724940416"/>
      </c:barChart>
      <c:catAx>
        <c:axId val="714289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4940416"/>
        <c:crosses val="autoZero"/>
        <c:auto val="1"/>
        <c:lblAlgn val="ctr"/>
        <c:lblOffset val="100"/>
        <c:noMultiLvlLbl val="0"/>
      </c:catAx>
      <c:valAx>
        <c:axId val="72494041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428966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0.87372801283959567</c:v>
                </c:pt>
                <c:pt idx="1">
                  <c:v>0.74337764201861223</c:v>
                </c:pt>
                <c:pt idx="2">
                  <c:v>0.46175043035943103</c:v>
                </c:pt>
                <c:pt idx="3">
                  <c:v>0.49703084350448479</c:v>
                </c:pt>
                <c:pt idx="4">
                  <c:v>0.167482947412019</c:v>
                </c:pt>
                <c:pt idx="5">
                  <c:v>0.29942791317741163</c:v>
                </c:pt>
                <c:pt idx="6">
                  <c:v>0.66832813450511896</c:v>
                </c:pt>
                <c:pt idx="7">
                  <c:v>0.89394002148561369</c:v>
                </c:pt>
                <c:pt idx="8">
                  <c:v>0.33831169671632516</c:v>
                </c:pt>
                <c:pt idx="9">
                  <c:v>0.34392513687371379</c:v>
                </c:pt>
                <c:pt idx="10">
                  <c:v>0.83965260610139658</c:v>
                </c:pt>
                <c:pt idx="11">
                  <c:v>0.44270071575568526</c:v>
                </c:pt>
                <c:pt idx="12">
                  <c:v>0.44625360790049312</c:v>
                </c:pt>
                <c:pt idx="13">
                  <c:v>0.16554018198055939</c:v>
                </c:pt>
                <c:pt idx="14">
                  <c:v>0.10704624584201602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4289152"/>
        <c:axId val="724942144"/>
      </c:barChart>
      <c:catAx>
        <c:axId val="714289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4942144"/>
        <c:crosses val="autoZero"/>
        <c:auto val="1"/>
        <c:lblAlgn val="ctr"/>
        <c:lblOffset val="100"/>
        <c:noMultiLvlLbl val="0"/>
      </c:catAx>
      <c:valAx>
        <c:axId val="72494214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428915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0.16553891891604242</c:v>
                </c:pt>
                <c:pt idx="1">
                  <c:v>2.6317031161030884E-2</c:v>
                </c:pt>
                <c:pt idx="2">
                  <c:v>0.39351271576534946</c:v>
                </c:pt>
                <c:pt idx="3">
                  <c:v>5.9769507351676014E-2</c:v>
                </c:pt>
                <c:pt idx="4">
                  <c:v>3.1457262008447021E-3</c:v>
                </c:pt>
                <c:pt idx="5">
                  <c:v>0.33653629540806279</c:v>
                </c:pt>
                <c:pt idx="6">
                  <c:v>1.5179805196993697E-2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326016"/>
        <c:axId val="798966912"/>
      </c:barChart>
      <c:catAx>
        <c:axId val="714326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8966912"/>
        <c:crosses val="autoZero"/>
        <c:auto val="0"/>
        <c:lblAlgn val="ctr"/>
        <c:lblOffset val="100"/>
        <c:noMultiLvlLbl val="0"/>
      </c:catAx>
      <c:valAx>
        <c:axId val="7989669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432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2003188</c:v>
                </c:pt>
                <c:pt idx="1">
                  <c:v>2299360</c:v>
                </c:pt>
                <c:pt idx="2">
                  <c:v>2585518</c:v>
                </c:pt>
                <c:pt idx="3">
                  <c:v>2822255</c:v>
                </c:pt>
                <c:pt idx="4">
                  <c:v>2818745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970617</c:v>
                </c:pt>
                <c:pt idx="1">
                  <c:v>1120201</c:v>
                </c:pt>
                <c:pt idx="2">
                  <c:v>1259611</c:v>
                </c:pt>
                <c:pt idx="3">
                  <c:v>1374945</c:v>
                </c:pt>
                <c:pt idx="4">
                  <c:v>1367407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1032571</c:v>
                </c:pt>
                <c:pt idx="1">
                  <c:v>1179159</c:v>
                </c:pt>
                <c:pt idx="2">
                  <c:v>1325907</c:v>
                </c:pt>
                <c:pt idx="3">
                  <c:v>1447310</c:v>
                </c:pt>
                <c:pt idx="4">
                  <c:v>1451338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417152"/>
        <c:axId val="798969216"/>
      </c:lineChart>
      <c:catAx>
        <c:axId val="71441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8969216"/>
        <c:crosses val="autoZero"/>
        <c:auto val="1"/>
        <c:lblAlgn val="ctr"/>
        <c:lblOffset val="100"/>
        <c:noMultiLvlLbl val="0"/>
      </c:catAx>
      <c:valAx>
        <c:axId val="798969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441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334242</c:v>
                </c:pt>
                <c:pt idx="1">
                  <c:v>260110</c:v>
                </c:pt>
                <c:pt idx="2">
                  <c:v>526033</c:v>
                </c:pt>
                <c:pt idx="3">
                  <c:v>82905</c:v>
                </c:pt>
                <c:pt idx="4">
                  <c:v>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266589</c:v>
                </c:pt>
                <c:pt idx="1">
                  <c:v>244631</c:v>
                </c:pt>
                <c:pt idx="2">
                  <c:v>125137</c:v>
                </c:pt>
                <c:pt idx="3">
                  <c:v>74072</c:v>
                </c:pt>
                <c:pt idx="4">
                  <c:v>45552</c:v>
                </c:pt>
                <c:pt idx="5">
                  <c:v>37240</c:v>
                </c:pt>
                <c:pt idx="6">
                  <c:v>312718</c:v>
                </c:pt>
                <c:pt idx="7">
                  <c:v>21227</c:v>
                </c:pt>
                <c:pt idx="8">
                  <c:v>36262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0.11055131003145806</c:v>
                </c:pt>
                <c:pt idx="1">
                  <c:v>0.6524932688414653</c:v>
                </c:pt>
                <c:pt idx="2">
                  <c:v>8.2953373632051866E-2</c:v>
                </c:pt>
                <c:pt idx="3">
                  <c:v>0.1540020474950248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278646</c:v>
                </c:pt>
                <c:pt idx="1">
                  <c:v>244759</c:v>
                </c:pt>
                <c:pt idx="2">
                  <c:v>139750</c:v>
                </c:pt>
                <c:pt idx="3">
                  <c:v>71692</c:v>
                </c:pt>
                <c:pt idx="4">
                  <c:v>44483</c:v>
                </c:pt>
                <c:pt idx="5">
                  <c:v>35911</c:v>
                </c:pt>
                <c:pt idx="6">
                  <c:v>294035</c:v>
                </c:pt>
                <c:pt idx="7">
                  <c:v>21270</c:v>
                </c:pt>
                <c:pt idx="8">
                  <c:v>37776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212088</c:v>
                </c:pt>
                <c:pt idx="1">
                  <c:v>166928</c:v>
                </c:pt>
                <c:pt idx="2">
                  <c:v>30433</c:v>
                </c:pt>
                <c:pt idx="3">
                  <c:v>299882</c:v>
                </c:pt>
                <c:pt idx="4">
                  <c:v>39054</c:v>
                </c:pt>
                <c:pt idx="5">
                  <c:v>49818</c:v>
                </c:pt>
                <c:pt idx="6">
                  <c:v>209895</c:v>
                </c:pt>
                <c:pt idx="7">
                  <c:v>28090</c:v>
                </c:pt>
                <c:pt idx="8">
                  <c:v>54027</c:v>
                </c:pt>
                <c:pt idx="9">
                  <c:v>18541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625862</c:v>
                </c:pt>
                <c:pt idx="1">
                  <c:v>289360</c:v>
                </c:pt>
                <c:pt idx="2">
                  <c:v>336502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4793</c:v>
                </c:pt>
                <c:pt idx="1">
                  <c:v>2113</c:v>
                </c:pt>
                <c:pt idx="2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293760"/>
        <c:axId val="799246016"/>
      </c:barChart>
      <c:catAx>
        <c:axId val="71429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9246016"/>
        <c:crosses val="autoZero"/>
        <c:auto val="1"/>
        <c:lblAlgn val="ctr"/>
        <c:lblOffset val="100"/>
        <c:noMultiLvlLbl val="0"/>
      </c:catAx>
      <c:valAx>
        <c:axId val="799246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293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12347</c:v>
                </c:pt>
                <c:pt idx="1">
                  <c:v>7339</c:v>
                </c:pt>
                <c:pt idx="2">
                  <c:v>5008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34</c:v>
                </c:pt>
                <c:pt idx="1">
                  <c:v>20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16128"/>
        <c:axId val="799247744"/>
      </c:barChart>
      <c:catAx>
        <c:axId val="71441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9247744"/>
        <c:crosses val="autoZero"/>
        <c:auto val="1"/>
        <c:lblAlgn val="ctr"/>
        <c:lblOffset val="100"/>
        <c:noMultiLvlLbl val="0"/>
      </c:catAx>
      <c:valAx>
        <c:axId val="799247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4161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308.89</c:v>
                </c:pt>
                <c:pt idx="1">
                  <c:v>322.38</c:v>
                </c:pt>
                <c:pt idx="2">
                  <c:v>326.3</c:v>
                </c:pt>
                <c:pt idx="3">
                  <c:v>339.79</c:v>
                </c:pt>
                <c:pt idx="4">
                  <c:v>378.16</c:v>
                </c:pt>
                <c:pt idx="5">
                  <c:v>308.89999999999998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416640"/>
        <c:axId val="799249472"/>
      </c:barChart>
      <c:catAx>
        <c:axId val="71441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9249472"/>
        <c:crosses val="autoZero"/>
        <c:auto val="1"/>
        <c:lblAlgn val="ctr"/>
        <c:lblOffset val="100"/>
        <c:noMultiLvlLbl val="0"/>
      </c:catAx>
      <c:valAx>
        <c:axId val="79924947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4166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268.02</c:v>
                </c:pt>
                <c:pt idx="1">
                  <c:v>328.28</c:v>
                </c:pt>
                <c:pt idx="2">
                  <c:v>328.87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668032"/>
        <c:axId val="799251200"/>
      </c:barChart>
      <c:catAx>
        <c:axId val="71466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9251200"/>
        <c:crosses val="autoZero"/>
        <c:auto val="1"/>
        <c:lblAlgn val="ctr"/>
        <c:lblOffset val="100"/>
        <c:noMultiLvlLbl val="0"/>
      </c:catAx>
      <c:valAx>
        <c:axId val="79925120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6680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0.15620006168084241</c:v>
                </c:pt>
                <c:pt idx="1">
                  <c:v>4.8900015579956845E-2</c:v>
                </c:pt>
                <c:pt idx="2">
                  <c:v>9.0400021499964581E-2</c:v>
                </c:pt>
                <c:pt idx="3">
                  <c:v>4.7800021763076024E-2</c:v>
                </c:pt>
                <c:pt idx="4">
                  <c:v>2.1900081921630749E-2</c:v>
                </c:pt>
                <c:pt idx="5">
                  <c:v>0.1127000328325508</c:v>
                </c:pt>
                <c:pt idx="6">
                  <c:v>9.279997383920395E-2</c:v>
                </c:pt>
                <c:pt idx="7">
                  <c:v>4.8399915879509238E-2</c:v>
                </c:pt>
                <c:pt idx="8">
                  <c:v>7.9500065683895255E-2</c:v>
                </c:pt>
                <c:pt idx="9">
                  <c:v>4.6800010298934075E-2</c:v>
                </c:pt>
                <c:pt idx="10">
                  <c:v>1.5299931083592577E-2</c:v>
                </c:pt>
                <c:pt idx="11">
                  <c:v>0.23930005587359676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31712"/>
        <c:axId val="712345280"/>
      </c:barChart>
      <c:catAx>
        <c:axId val="660531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2345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123452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0531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1947517</c:v>
                </c:pt>
                <c:pt idx="1">
                  <c:v>1942262</c:v>
                </c:pt>
                <c:pt idx="2">
                  <c:v>1934234</c:v>
                </c:pt>
                <c:pt idx="3">
                  <c:v>1938393</c:v>
                </c:pt>
                <c:pt idx="4">
                  <c:v>1932417</c:v>
                </c:pt>
                <c:pt idx="5">
                  <c:v>1911491</c:v>
                </c:pt>
                <c:pt idx="6">
                  <c:v>1854112</c:v>
                </c:pt>
                <c:pt idx="7">
                  <c:v>1861630</c:v>
                </c:pt>
                <c:pt idx="8">
                  <c:v>1858459</c:v>
                </c:pt>
                <c:pt idx="9">
                  <c:v>1843915</c:v>
                </c:pt>
                <c:pt idx="10">
                  <c:v>1846623</c:v>
                </c:pt>
                <c:pt idx="11">
                  <c:v>1847423</c:v>
                </c:pt>
                <c:pt idx="12">
                  <c:v>1851844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517198</c:v>
                </c:pt>
                <c:pt idx="1">
                  <c:v>515953</c:v>
                </c:pt>
                <c:pt idx="2">
                  <c:v>515229</c:v>
                </c:pt>
                <c:pt idx="3">
                  <c:v>512801</c:v>
                </c:pt>
                <c:pt idx="4">
                  <c:v>509876</c:v>
                </c:pt>
                <c:pt idx="5">
                  <c:v>510222</c:v>
                </c:pt>
                <c:pt idx="6">
                  <c:v>510834</c:v>
                </c:pt>
                <c:pt idx="7">
                  <c:v>515233</c:v>
                </c:pt>
                <c:pt idx="8">
                  <c:v>513803</c:v>
                </c:pt>
                <c:pt idx="9">
                  <c:v>517330</c:v>
                </c:pt>
                <c:pt idx="10">
                  <c:v>516846</c:v>
                </c:pt>
                <c:pt idx="11">
                  <c:v>516745</c:v>
                </c:pt>
                <c:pt idx="12">
                  <c:v>518533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1402666</c:v>
                </c:pt>
                <c:pt idx="1">
                  <c:v>1394371</c:v>
                </c:pt>
                <c:pt idx="2">
                  <c:v>1392596</c:v>
                </c:pt>
                <c:pt idx="3">
                  <c:v>1397803</c:v>
                </c:pt>
                <c:pt idx="4">
                  <c:v>1396326</c:v>
                </c:pt>
                <c:pt idx="5">
                  <c:v>1379617</c:v>
                </c:pt>
                <c:pt idx="6">
                  <c:v>1327540</c:v>
                </c:pt>
                <c:pt idx="7">
                  <c:v>1330070</c:v>
                </c:pt>
                <c:pt idx="8">
                  <c:v>1324877</c:v>
                </c:pt>
                <c:pt idx="9">
                  <c:v>1304507</c:v>
                </c:pt>
                <c:pt idx="10">
                  <c:v>1307163</c:v>
                </c:pt>
                <c:pt idx="11">
                  <c:v>1308811</c:v>
                </c:pt>
                <c:pt idx="12">
                  <c:v>1309310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469252</c:v>
                </c:pt>
                <c:pt idx="1">
                  <c:v>469320</c:v>
                </c:pt>
                <c:pt idx="2">
                  <c:v>450170</c:v>
                </c:pt>
                <c:pt idx="3">
                  <c:v>451418</c:v>
                </c:pt>
                <c:pt idx="4">
                  <c:v>451124</c:v>
                </c:pt>
                <c:pt idx="5">
                  <c:v>458555</c:v>
                </c:pt>
                <c:pt idx="6">
                  <c:v>461186</c:v>
                </c:pt>
                <c:pt idx="7">
                  <c:v>467290</c:v>
                </c:pt>
                <c:pt idx="8">
                  <c:v>466461</c:v>
                </c:pt>
                <c:pt idx="9">
                  <c:v>466509</c:v>
                </c:pt>
                <c:pt idx="10">
                  <c:v>467803</c:v>
                </c:pt>
                <c:pt idx="11">
                  <c:v>468999</c:v>
                </c:pt>
                <c:pt idx="12">
                  <c:v>476848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791296"/>
        <c:axId val="712347584"/>
      </c:lineChart>
      <c:catAx>
        <c:axId val="6607912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2347584"/>
        <c:crosses val="autoZero"/>
        <c:auto val="1"/>
        <c:lblAlgn val="ctr"/>
        <c:lblOffset val="100"/>
        <c:noMultiLvlLbl val="0"/>
      </c:catAx>
      <c:valAx>
        <c:axId val="712347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7912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3624048</c:v>
                </c:pt>
                <c:pt idx="1">
                  <c:v>3605264</c:v>
                </c:pt>
                <c:pt idx="2">
                  <c:v>3585242</c:v>
                </c:pt>
                <c:pt idx="3">
                  <c:v>3615937</c:v>
                </c:pt>
                <c:pt idx="4">
                  <c:v>3630176</c:v>
                </c:pt>
                <c:pt idx="5">
                  <c:v>3647567</c:v>
                </c:pt>
                <c:pt idx="6">
                  <c:v>3698392</c:v>
                </c:pt>
                <c:pt idx="7">
                  <c:v>3738856</c:v>
                </c:pt>
                <c:pt idx="8">
                  <c:v>3740329</c:v>
                </c:pt>
                <c:pt idx="9">
                  <c:v>3731367</c:v>
                </c:pt>
                <c:pt idx="10">
                  <c:v>3701394</c:v>
                </c:pt>
                <c:pt idx="11">
                  <c:v>3713036</c:v>
                </c:pt>
                <c:pt idx="12">
                  <c:v>3706714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1175793</c:v>
                </c:pt>
                <c:pt idx="1">
                  <c:v>1169889</c:v>
                </c:pt>
                <c:pt idx="2">
                  <c:v>1188360</c:v>
                </c:pt>
                <c:pt idx="3">
                  <c:v>1208762</c:v>
                </c:pt>
                <c:pt idx="4">
                  <c:v>1222318</c:v>
                </c:pt>
                <c:pt idx="5">
                  <c:v>1239914</c:v>
                </c:pt>
                <c:pt idx="6">
                  <c:v>1272719</c:v>
                </c:pt>
                <c:pt idx="7">
                  <c:v>1286679</c:v>
                </c:pt>
                <c:pt idx="8">
                  <c:v>1296997</c:v>
                </c:pt>
                <c:pt idx="9">
                  <c:v>1318420</c:v>
                </c:pt>
                <c:pt idx="10">
                  <c:v>1290903</c:v>
                </c:pt>
                <c:pt idx="11">
                  <c:v>1296032</c:v>
                </c:pt>
                <c:pt idx="12">
                  <c:v>1273584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1681037</c:v>
                </c:pt>
                <c:pt idx="1">
                  <c:v>1667189</c:v>
                </c:pt>
                <c:pt idx="2">
                  <c:v>1661404</c:v>
                </c:pt>
                <c:pt idx="3">
                  <c:v>1667051</c:v>
                </c:pt>
                <c:pt idx="4">
                  <c:v>1666400</c:v>
                </c:pt>
                <c:pt idx="5">
                  <c:v>1654186</c:v>
                </c:pt>
                <c:pt idx="6">
                  <c:v>1665810</c:v>
                </c:pt>
                <c:pt idx="7">
                  <c:v>1679176</c:v>
                </c:pt>
                <c:pt idx="8">
                  <c:v>1669383</c:v>
                </c:pt>
                <c:pt idx="9">
                  <c:v>1638756</c:v>
                </c:pt>
                <c:pt idx="10">
                  <c:v>1644186</c:v>
                </c:pt>
                <c:pt idx="11">
                  <c:v>1649898</c:v>
                </c:pt>
                <c:pt idx="12">
                  <c:v>1654367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603678</c:v>
                </c:pt>
                <c:pt idx="1">
                  <c:v>605012</c:v>
                </c:pt>
                <c:pt idx="2">
                  <c:v>572091</c:v>
                </c:pt>
                <c:pt idx="3">
                  <c:v>575389</c:v>
                </c:pt>
                <c:pt idx="4">
                  <c:v>576986</c:v>
                </c:pt>
                <c:pt idx="5">
                  <c:v>592505</c:v>
                </c:pt>
                <c:pt idx="6">
                  <c:v>598671</c:v>
                </c:pt>
                <c:pt idx="7">
                  <c:v>610667</c:v>
                </c:pt>
                <c:pt idx="8">
                  <c:v>610301</c:v>
                </c:pt>
                <c:pt idx="9">
                  <c:v>608975</c:v>
                </c:pt>
                <c:pt idx="10">
                  <c:v>603742</c:v>
                </c:pt>
                <c:pt idx="11">
                  <c:v>606384</c:v>
                </c:pt>
                <c:pt idx="12">
                  <c:v>618527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182976"/>
        <c:axId val="712349888"/>
      </c:lineChart>
      <c:catAx>
        <c:axId val="6691829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2349888"/>
        <c:crosses val="autoZero"/>
        <c:auto val="1"/>
        <c:lblAlgn val="ctr"/>
        <c:lblOffset val="100"/>
        <c:noMultiLvlLbl val="0"/>
      </c:catAx>
      <c:valAx>
        <c:axId val="712349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1829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68759455165</c:v>
                </c:pt>
                <c:pt idx="1">
                  <c:v>70215237536</c:v>
                </c:pt>
                <c:pt idx="2">
                  <c:v>69629805911</c:v>
                </c:pt>
                <c:pt idx="3">
                  <c:v>70706959885</c:v>
                </c:pt>
                <c:pt idx="4">
                  <c:v>70804686402</c:v>
                </c:pt>
                <c:pt idx="5">
                  <c:v>71213147910</c:v>
                </c:pt>
                <c:pt idx="6">
                  <c:v>71327003981</c:v>
                </c:pt>
                <c:pt idx="7">
                  <c:v>72117105778</c:v>
                </c:pt>
                <c:pt idx="8">
                  <c:v>71969055372</c:v>
                </c:pt>
                <c:pt idx="9">
                  <c:v>71897047984</c:v>
                </c:pt>
                <c:pt idx="10">
                  <c:v>71889060506</c:v>
                </c:pt>
                <c:pt idx="11">
                  <c:v>72199939344</c:v>
                </c:pt>
                <c:pt idx="12">
                  <c:v>72968456031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17471630833</c:v>
                </c:pt>
                <c:pt idx="1">
                  <c:v>17310686421</c:v>
                </c:pt>
                <c:pt idx="2">
                  <c:v>17491848638</c:v>
                </c:pt>
                <c:pt idx="3">
                  <c:v>17402163407</c:v>
                </c:pt>
                <c:pt idx="4">
                  <c:v>17395000254</c:v>
                </c:pt>
                <c:pt idx="5">
                  <c:v>17666933704</c:v>
                </c:pt>
                <c:pt idx="6">
                  <c:v>17825260571</c:v>
                </c:pt>
                <c:pt idx="7">
                  <c:v>18345521032</c:v>
                </c:pt>
                <c:pt idx="8">
                  <c:v>18311981522</c:v>
                </c:pt>
                <c:pt idx="9">
                  <c:v>18139237939</c:v>
                </c:pt>
                <c:pt idx="10">
                  <c:v>17873927883</c:v>
                </c:pt>
                <c:pt idx="11">
                  <c:v>17707998714</c:v>
                </c:pt>
                <c:pt idx="12">
                  <c:v>18097283252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2081255134</c:v>
                </c:pt>
                <c:pt idx="1">
                  <c:v>2051721756</c:v>
                </c:pt>
                <c:pt idx="2">
                  <c:v>1898949667</c:v>
                </c:pt>
                <c:pt idx="3">
                  <c:v>2011776761</c:v>
                </c:pt>
                <c:pt idx="4">
                  <c:v>1975959843</c:v>
                </c:pt>
                <c:pt idx="5">
                  <c:v>1924787936</c:v>
                </c:pt>
                <c:pt idx="6">
                  <c:v>1893145110</c:v>
                </c:pt>
                <c:pt idx="7">
                  <c:v>1903709075</c:v>
                </c:pt>
                <c:pt idx="8">
                  <c:v>1796276240</c:v>
                </c:pt>
                <c:pt idx="9">
                  <c:v>1778745003</c:v>
                </c:pt>
                <c:pt idx="10">
                  <c:v>1795929912</c:v>
                </c:pt>
                <c:pt idx="11">
                  <c:v>2181798251</c:v>
                </c:pt>
                <c:pt idx="12">
                  <c:v>2411562265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3801595547</c:v>
                </c:pt>
                <c:pt idx="1">
                  <c:v>4067860893</c:v>
                </c:pt>
                <c:pt idx="2">
                  <c:v>3806216010</c:v>
                </c:pt>
                <c:pt idx="3">
                  <c:v>3687674873</c:v>
                </c:pt>
                <c:pt idx="4">
                  <c:v>3687267124</c:v>
                </c:pt>
                <c:pt idx="5">
                  <c:v>3785897826</c:v>
                </c:pt>
                <c:pt idx="6">
                  <c:v>3681515326</c:v>
                </c:pt>
                <c:pt idx="7">
                  <c:v>3889997296</c:v>
                </c:pt>
                <c:pt idx="8">
                  <c:v>3899060486</c:v>
                </c:pt>
                <c:pt idx="9">
                  <c:v>3745018991</c:v>
                </c:pt>
                <c:pt idx="10">
                  <c:v>3801567536</c:v>
                </c:pt>
                <c:pt idx="11">
                  <c:v>3808620065</c:v>
                </c:pt>
                <c:pt idx="12">
                  <c:v>3892852529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867200"/>
        <c:axId val="712630848"/>
      </c:lineChart>
      <c:catAx>
        <c:axId val="7148672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2630848"/>
        <c:crosses val="autoZero"/>
        <c:auto val="1"/>
        <c:lblAlgn val="ctr"/>
        <c:lblOffset val="100"/>
        <c:noMultiLvlLbl val="0"/>
      </c:catAx>
      <c:valAx>
        <c:axId val="712630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867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18973</c:v>
                </c:pt>
                <c:pt idx="1">
                  <c:v>19476</c:v>
                </c:pt>
                <c:pt idx="2">
                  <c:v>19421</c:v>
                </c:pt>
                <c:pt idx="3">
                  <c:v>19554</c:v>
                </c:pt>
                <c:pt idx="4">
                  <c:v>19504</c:v>
                </c:pt>
                <c:pt idx="5">
                  <c:v>19523</c:v>
                </c:pt>
                <c:pt idx="6">
                  <c:v>19286</c:v>
                </c:pt>
                <c:pt idx="7">
                  <c:v>19289</c:v>
                </c:pt>
                <c:pt idx="8">
                  <c:v>19241</c:v>
                </c:pt>
                <c:pt idx="9">
                  <c:v>19268</c:v>
                </c:pt>
                <c:pt idx="10">
                  <c:v>19422</c:v>
                </c:pt>
                <c:pt idx="11">
                  <c:v>19445</c:v>
                </c:pt>
                <c:pt idx="12">
                  <c:v>19685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14859</c:v>
                </c:pt>
                <c:pt idx="1">
                  <c:v>14797</c:v>
                </c:pt>
                <c:pt idx="2">
                  <c:v>14719</c:v>
                </c:pt>
                <c:pt idx="3">
                  <c:v>14397</c:v>
                </c:pt>
                <c:pt idx="4">
                  <c:v>14231</c:v>
                </c:pt>
                <c:pt idx="5">
                  <c:v>14249</c:v>
                </c:pt>
                <c:pt idx="6">
                  <c:v>14006</c:v>
                </c:pt>
                <c:pt idx="7">
                  <c:v>14258</c:v>
                </c:pt>
                <c:pt idx="8">
                  <c:v>14119</c:v>
                </c:pt>
                <c:pt idx="9">
                  <c:v>13758</c:v>
                </c:pt>
                <c:pt idx="10">
                  <c:v>13846</c:v>
                </c:pt>
                <c:pt idx="11">
                  <c:v>13663</c:v>
                </c:pt>
                <c:pt idx="12">
                  <c:v>14210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1238</c:v>
                </c:pt>
                <c:pt idx="1">
                  <c:v>1231</c:v>
                </c:pt>
                <c:pt idx="2">
                  <c:v>1143</c:v>
                </c:pt>
                <c:pt idx="3">
                  <c:v>1207</c:v>
                </c:pt>
                <c:pt idx="4">
                  <c:v>1186</c:v>
                </c:pt>
                <c:pt idx="5">
                  <c:v>1164</c:v>
                </c:pt>
                <c:pt idx="6">
                  <c:v>1136</c:v>
                </c:pt>
                <c:pt idx="7">
                  <c:v>1134</c:v>
                </c:pt>
                <c:pt idx="8">
                  <c:v>1076</c:v>
                </c:pt>
                <c:pt idx="9">
                  <c:v>1085</c:v>
                </c:pt>
                <c:pt idx="10">
                  <c:v>1092</c:v>
                </c:pt>
                <c:pt idx="11">
                  <c:v>1322</c:v>
                </c:pt>
                <c:pt idx="12">
                  <c:v>1458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6297</c:v>
                </c:pt>
                <c:pt idx="1">
                  <c:v>6724</c:v>
                </c:pt>
                <c:pt idx="2">
                  <c:v>6653</c:v>
                </c:pt>
                <c:pt idx="3">
                  <c:v>6409</c:v>
                </c:pt>
                <c:pt idx="4">
                  <c:v>6391</c:v>
                </c:pt>
                <c:pt idx="5">
                  <c:v>6390</c:v>
                </c:pt>
                <c:pt idx="6">
                  <c:v>6149</c:v>
                </c:pt>
                <c:pt idx="7">
                  <c:v>6370</c:v>
                </c:pt>
                <c:pt idx="8">
                  <c:v>6389</c:v>
                </c:pt>
                <c:pt idx="9">
                  <c:v>6150</c:v>
                </c:pt>
                <c:pt idx="10">
                  <c:v>6297</c:v>
                </c:pt>
                <c:pt idx="11">
                  <c:v>6281</c:v>
                </c:pt>
                <c:pt idx="12">
                  <c:v>6294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868736"/>
        <c:axId val="712633152"/>
      </c:lineChart>
      <c:catAx>
        <c:axId val="7148687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2633152"/>
        <c:crosses val="autoZero"/>
        <c:auto val="1"/>
        <c:lblAlgn val="ctr"/>
        <c:lblOffset val="100"/>
        <c:noMultiLvlLbl val="0"/>
      </c:catAx>
      <c:valAx>
        <c:axId val="712633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868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1.03E-2</c:v>
                </c:pt>
                <c:pt idx="1">
                  <c:v>0.01</c:v>
                </c:pt>
                <c:pt idx="2">
                  <c:v>1.0200000000000001E-2</c:v>
                </c:pt>
                <c:pt idx="3">
                  <c:v>9.4999999999999998E-3</c:v>
                </c:pt>
                <c:pt idx="4">
                  <c:v>9.7000000000000003E-3</c:v>
                </c:pt>
                <c:pt idx="5">
                  <c:v>0.01</c:v>
                </c:pt>
                <c:pt idx="6">
                  <c:v>9.7999999999999997E-3</c:v>
                </c:pt>
                <c:pt idx="7">
                  <c:v>9.5999999999999992E-3</c:v>
                </c:pt>
                <c:pt idx="8">
                  <c:v>9.4000000000000004E-3</c:v>
                </c:pt>
                <c:pt idx="9">
                  <c:v>8.9999999999999993E-3</c:v>
                </c:pt>
                <c:pt idx="10">
                  <c:v>9.7000000000000003E-3</c:v>
                </c:pt>
                <c:pt idx="11">
                  <c:v>1.01E-2</c:v>
                </c:pt>
                <c:pt idx="12">
                  <c:v>9.7000000000000003E-3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5.5999999999999999E-3</c:v>
                </c:pt>
                <c:pt idx="1">
                  <c:v>5.7999999999999996E-3</c:v>
                </c:pt>
                <c:pt idx="2">
                  <c:v>5.8999999999999999E-3</c:v>
                </c:pt>
                <c:pt idx="3">
                  <c:v>5.5999999999999999E-3</c:v>
                </c:pt>
                <c:pt idx="4">
                  <c:v>5.4999999999999997E-3</c:v>
                </c:pt>
                <c:pt idx="5">
                  <c:v>5.7999999999999996E-3</c:v>
                </c:pt>
                <c:pt idx="6">
                  <c:v>5.5999999999999999E-3</c:v>
                </c:pt>
                <c:pt idx="7">
                  <c:v>5.5999999999999999E-3</c:v>
                </c:pt>
                <c:pt idx="8">
                  <c:v>5.4999999999999997E-3</c:v>
                </c:pt>
                <c:pt idx="9">
                  <c:v>5.5999999999999999E-3</c:v>
                </c:pt>
                <c:pt idx="10">
                  <c:v>5.5999999999999999E-3</c:v>
                </c:pt>
                <c:pt idx="11">
                  <c:v>5.7000000000000002E-3</c:v>
                </c:pt>
                <c:pt idx="12">
                  <c:v>5.5999999999999999E-3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4.3E-3</c:v>
                </c:pt>
                <c:pt idx="1">
                  <c:v>3.8999999999999998E-3</c:v>
                </c:pt>
                <c:pt idx="2">
                  <c:v>3.8999999999999998E-3</c:v>
                </c:pt>
                <c:pt idx="3">
                  <c:v>3.3999999999999998E-3</c:v>
                </c:pt>
                <c:pt idx="4">
                  <c:v>3.5000000000000001E-3</c:v>
                </c:pt>
                <c:pt idx="5">
                  <c:v>3.7000000000000002E-3</c:v>
                </c:pt>
                <c:pt idx="6">
                  <c:v>3.5000000000000001E-3</c:v>
                </c:pt>
                <c:pt idx="7">
                  <c:v>3.3E-3</c:v>
                </c:pt>
                <c:pt idx="8">
                  <c:v>3.2000000000000002E-3</c:v>
                </c:pt>
                <c:pt idx="9">
                  <c:v>2.3999999999999998E-3</c:v>
                </c:pt>
                <c:pt idx="10">
                  <c:v>3.7000000000000002E-3</c:v>
                </c:pt>
                <c:pt idx="11">
                  <c:v>4.1999999999999997E-3</c:v>
                </c:pt>
                <c:pt idx="12">
                  <c:v>3.5000000000000001E-3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2.7000000000000001E-3</c:v>
                </c:pt>
                <c:pt idx="1">
                  <c:v>2.7000000000000001E-3</c:v>
                </c:pt>
                <c:pt idx="2">
                  <c:v>2.5000000000000001E-3</c:v>
                </c:pt>
                <c:pt idx="3">
                  <c:v>2.5000000000000001E-3</c:v>
                </c:pt>
                <c:pt idx="4">
                  <c:v>2.5999999999999999E-3</c:v>
                </c:pt>
                <c:pt idx="5">
                  <c:v>2.8E-3</c:v>
                </c:pt>
                <c:pt idx="6">
                  <c:v>2.8999999999999998E-3</c:v>
                </c:pt>
                <c:pt idx="7">
                  <c:v>2.8999999999999998E-3</c:v>
                </c:pt>
                <c:pt idx="8">
                  <c:v>2.8999999999999998E-3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3.0000000000000001E-3</c:v>
                </c:pt>
                <c:pt idx="12">
                  <c:v>2.8999999999999998E-3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201792"/>
        <c:axId val="712635456"/>
      </c:lineChart>
      <c:catAx>
        <c:axId val="719201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2635456"/>
        <c:crosses val="autoZero"/>
        <c:auto val="1"/>
        <c:lblAlgn val="ctr"/>
        <c:lblOffset val="100"/>
        <c:noMultiLvlLbl val="0"/>
      </c:catAx>
      <c:valAx>
        <c:axId val="712635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92017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pvem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24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4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571500</xdr:colOff>
      <xdr:row>12</xdr:row>
      <xdr:rowOff>196850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5715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347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58</v>
      </c>
      <c r="F16" s="115" t="s">
        <v>241</v>
      </c>
      <c r="G16" s="118">
        <v>104114</v>
      </c>
      <c r="H16" s="121">
        <f t="shared" ref="H16:H22" si="0">IF(SUM($B$70:$B$75)&gt;0,G16/SUM($B$70:$B$75,0))</f>
        <v>4.9434124236271887E-2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203770</v>
      </c>
      <c r="H17" s="114">
        <f t="shared" si="0"/>
        <v>9.6751555944686804E-2</v>
      </c>
    </row>
    <row r="18" spans="1:8" ht="15.75" x14ac:dyDescent="0.25">
      <c r="A18" s="68"/>
      <c r="B18" s="69">
        <f>C18+D18</f>
        <v>6554</v>
      </c>
      <c r="C18" s="69">
        <v>82</v>
      </c>
      <c r="D18" s="69">
        <v>6472</v>
      </c>
      <c r="F18" s="26" t="s">
        <v>244</v>
      </c>
      <c r="G18" s="119">
        <v>185997</v>
      </c>
      <c r="H18" s="114">
        <f t="shared" si="0"/>
        <v>8.831279948492865E-2</v>
      </c>
    </row>
    <row r="19" spans="1:8" x14ac:dyDescent="0.2">
      <c r="A19" s="70"/>
      <c r="F19" s="26" t="s">
        <v>245</v>
      </c>
      <c r="G19" s="119">
        <v>253405</v>
      </c>
      <c r="H19" s="114">
        <f t="shared" si="0"/>
        <v>0.12031863392139844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60058</v>
      </c>
      <c r="H20" s="114">
        <f t="shared" si="0"/>
        <v>2.8515998169141681E-2</v>
      </c>
    </row>
    <row r="21" spans="1:8" ht="15.75" x14ac:dyDescent="0.25">
      <c r="A21" s="14" t="s">
        <v>485</v>
      </c>
      <c r="B21" s="10"/>
      <c r="C21" s="10"/>
      <c r="D21" s="11">
        <v>2818745</v>
      </c>
      <c r="F21" s="26" t="s">
        <v>247</v>
      </c>
      <c r="G21" s="119">
        <v>573320</v>
      </c>
      <c r="H21" s="114">
        <f t="shared" si="0"/>
        <v>0.27221672500470062</v>
      </c>
    </row>
    <row r="22" spans="1:8" ht="15.75" x14ac:dyDescent="0.25">
      <c r="A22" s="14" t="s">
        <v>486</v>
      </c>
      <c r="B22" s="10"/>
      <c r="C22" s="10"/>
      <c r="D22" s="12">
        <v>-6.2200000000000005E-4</v>
      </c>
      <c r="F22" s="26" t="s">
        <v>248</v>
      </c>
      <c r="G22" s="119">
        <v>829566</v>
      </c>
      <c r="H22" s="114">
        <f t="shared" si="0"/>
        <v>0.39388428747514381</v>
      </c>
    </row>
    <row r="23" spans="1:8" ht="15.75" x14ac:dyDescent="0.25">
      <c r="A23" s="9" t="s">
        <v>4</v>
      </c>
      <c r="B23" s="10"/>
      <c r="C23" s="10"/>
      <c r="D23" s="11">
        <v>772610</v>
      </c>
      <c r="F23" s="27" t="s">
        <v>249</v>
      </c>
      <c r="G23" s="117"/>
      <c r="H23" s="125">
        <v>9.61</v>
      </c>
    </row>
    <row r="24" spans="1:8" ht="15.75" x14ac:dyDescent="0.25">
      <c r="A24" s="14" t="s">
        <v>5</v>
      </c>
      <c r="B24" s="10"/>
      <c r="C24" s="10"/>
      <c r="D24" s="11">
        <v>772261</v>
      </c>
      <c r="F24" s="27" t="s">
        <v>250</v>
      </c>
      <c r="G24" s="117"/>
      <c r="H24" s="125">
        <v>9.64</v>
      </c>
    </row>
    <row r="25" spans="1:8" ht="15.75" x14ac:dyDescent="0.25">
      <c r="A25" s="9" t="s">
        <v>6</v>
      </c>
      <c r="B25" s="10"/>
      <c r="C25" s="10"/>
      <c r="D25" s="11">
        <v>1364736</v>
      </c>
      <c r="F25" s="27" t="s">
        <v>251</v>
      </c>
      <c r="G25" s="117"/>
      <c r="H25" s="125">
        <v>9.58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10609.43</v>
      </c>
      <c r="F28" s="26" t="s">
        <v>252</v>
      </c>
      <c r="G28" s="119">
        <v>2047335</v>
      </c>
      <c r="H28" s="114">
        <f t="shared" ref="H28:H34" si="1">IF($B$58&gt;0,G28/$B$58,0)</f>
        <v>0.72632856111496424</v>
      </c>
    </row>
    <row r="29" spans="1:8" ht="15.75" x14ac:dyDescent="0.25">
      <c r="A29" s="9" t="s">
        <v>10</v>
      </c>
      <c r="B29" s="16"/>
      <c r="C29" s="127">
        <v>7768.57</v>
      </c>
      <c r="F29" s="115" t="s">
        <v>254</v>
      </c>
      <c r="G29" s="118">
        <v>771410</v>
      </c>
      <c r="H29" s="121">
        <f t="shared" si="1"/>
        <v>0.2736714388850357</v>
      </c>
    </row>
    <row r="30" spans="1:8" ht="15.75" x14ac:dyDescent="0.25">
      <c r="A30" s="9" t="s">
        <v>69</v>
      </c>
      <c r="B30" s="16"/>
      <c r="C30" s="127">
        <v>2339.77</v>
      </c>
      <c r="F30" s="26" t="s">
        <v>255</v>
      </c>
      <c r="G30" s="119">
        <v>215815</v>
      </c>
      <c r="H30" s="114">
        <f t="shared" si="1"/>
        <v>7.6564215634972302E-2</v>
      </c>
    </row>
    <row r="31" spans="1:8" ht="15.75" x14ac:dyDescent="0.25">
      <c r="A31" s="9" t="s">
        <v>70</v>
      </c>
      <c r="B31" s="16"/>
      <c r="C31" s="127">
        <v>3031.87</v>
      </c>
      <c r="F31" s="26" t="s">
        <v>256</v>
      </c>
      <c r="G31" s="119">
        <v>273949</v>
      </c>
      <c r="H31" s="114">
        <f t="shared" si="1"/>
        <v>9.7188287695410547E-2</v>
      </c>
    </row>
    <row r="32" spans="1:8" ht="15.75" x14ac:dyDescent="0.25">
      <c r="A32" s="9" t="s">
        <v>11</v>
      </c>
      <c r="B32" s="16"/>
      <c r="C32" s="127">
        <v>3549.55</v>
      </c>
      <c r="F32" s="26" t="s">
        <v>257</v>
      </c>
      <c r="G32" s="119">
        <v>42874</v>
      </c>
      <c r="H32" s="114">
        <f t="shared" si="1"/>
        <v>1.5210315228940539E-2</v>
      </c>
    </row>
    <row r="33" spans="1:8" ht="15.75" x14ac:dyDescent="0.25">
      <c r="A33" s="9" t="s">
        <v>72</v>
      </c>
      <c r="B33" s="16"/>
      <c r="C33" s="127">
        <v>7174.01</v>
      </c>
      <c r="F33" s="26" t="s">
        <v>258</v>
      </c>
      <c r="G33" s="119">
        <v>104743</v>
      </c>
      <c r="H33" s="114">
        <f t="shared" si="1"/>
        <v>3.7159445072186381E-2</v>
      </c>
    </row>
    <row r="34" spans="1:8" ht="15.75" x14ac:dyDescent="0.25">
      <c r="A34" s="9" t="s">
        <v>239</v>
      </c>
      <c r="B34" s="16"/>
      <c r="C34" s="127">
        <v>6690.71</v>
      </c>
      <c r="F34" s="26" t="s">
        <v>259</v>
      </c>
      <c r="G34" s="119">
        <v>134029</v>
      </c>
      <c r="H34" s="114">
        <f t="shared" si="1"/>
        <v>4.7549175253525949E-2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2.6624999999999999E-2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2.8590999999999998E-2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8.0142000000000005E-2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0.102687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0.267901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0.33166099999999998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0.16239300000000001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18.059387507189498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2003188</v>
      </c>
      <c r="C54" s="22">
        <f>+B54-D54</f>
        <v>970617</v>
      </c>
      <c r="D54" s="22">
        <f>ROUND(B54/(E54+1),0)</f>
        <v>1032571</v>
      </c>
      <c r="E54" s="122">
        <v>0.94</v>
      </c>
      <c r="F54" s="20"/>
      <c r="I54" s="1"/>
    </row>
    <row r="55" spans="1:9" x14ac:dyDescent="0.2">
      <c r="A55" s="18">
        <v>2000</v>
      </c>
      <c r="B55" s="19">
        <v>2299360</v>
      </c>
      <c r="C55" s="19">
        <f>+B55-D55</f>
        <v>1120201</v>
      </c>
      <c r="D55" s="19">
        <f>ROUND(B55/(E55+1),0)</f>
        <v>1179159</v>
      </c>
      <c r="E55" s="123">
        <v>0.95</v>
      </c>
      <c r="F55" s="24">
        <v>1.3885E-2</v>
      </c>
      <c r="I55" s="1"/>
    </row>
    <row r="56" spans="1:9" x14ac:dyDescent="0.2">
      <c r="A56" s="21">
        <v>2010</v>
      </c>
      <c r="B56" s="22">
        <v>2585518</v>
      </c>
      <c r="C56" s="22">
        <f>+B56-D56</f>
        <v>1259611</v>
      </c>
      <c r="D56" s="22">
        <f>ROUND(B56/(E56+1),0)</f>
        <v>1325907</v>
      </c>
      <c r="E56" s="122">
        <v>0.95</v>
      </c>
      <c r="F56" s="23">
        <v>1.1799E-2</v>
      </c>
      <c r="I56" s="1"/>
    </row>
    <row r="57" spans="1:9" x14ac:dyDescent="0.2">
      <c r="A57" s="18">
        <v>2020</v>
      </c>
      <c r="B57" s="19">
        <v>2822255</v>
      </c>
      <c r="C57" s="19">
        <f>+B57-D57</f>
        <v>1374945</v>
      </c>
      <c r="D57" s="19">
        <f>ROUND(B57/(E57+1),0)</f>
        <v>1447310</v>
      </c>
      <c r="E57" s="123">
        <v>0.95</v>
      </c>
      <c r="F57" s="24">
        <v>8.8000000000000005E-3</v>
      </c>
      <c r="I57" s="1"/>
    </row>
    <row r="58" spans="1:9" ht="15.75" x14ac:dyDescent="0.25">
      <c r="A58" s="90">
        <v>2022</v>
      </c>
      <c r="B58" s="91">
        <f>C58+D58</f>
        <v>2818745</v>
      </c>
      <c r="C58" s="91">
        <v>1367407</v>
      </c>
      <c r="D58" s="91">
        <v>1451338</v>
      </c>
      <c r="E58" s="124">
        <v>0.94216991493366808</v>
      </c>
      <c r="F58" s="92">
        <v>-6.2200000000000005E-4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8.86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51.83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15.66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62.42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273651</v>
      </c>
      <c r="C68" s="34">
        <v>136267</v>
      </c>
      <c r="D68" s="35">
        <v>137384</v>
      </c>
      <c r="I68" s="1"/>
    </row>
    <row r="69" spans="1:9" ht="15.75" x14ac:dyDescent="0.25">
      <c r="A69" s="18" t="s">
        <v>23</v>
      </c>
      <c r="B69" s="11">
        <f t="shared" si="2"/>
        <v>438978</v>
      </c>
      <c r="C69" s="34">
        <v>232565</v>
      </c>
      <c r="D69" s="35">
        <v>206413</v>
      </c>
      <c r="I69" s="1"/>
    </row>
    <row r="70" spans="1:9" ht="15.75" x14ac:dyDescent="0.25">
      <c r="A70" s="18" t="s">
        <v>24</v>
      </c>
      <c r="B70" s="11">
        <f t="shared" si="2"/>
        <v>149522</v>
      </c>
      <c r="C70" s="34">
        <v>77028</v>
      </c>
      <c r="D70" s="35">
        <v>72494</v>
      </c>
      <c r="I70" s="1"/>
    </row>
    <row r="71" spans="1:9" ht="15.75" x14ac:dyDescent="0.25">
      <c r="A71" s="18" t="s">
        <v>25</v>
      </c>
      <c r="B71" s="11">
        <f t="shared" si="2"/>
        <v>336251</v>
      </c>
      <c r="C71" s="34">
        <v>166436</v>
      </c>
      <c r="D71" s="35">
        <v>169815</v>
      </c>
      <c r="I71" s="1"/>
    </row>
    <row r="72" spans="1:9" ht="15.75" x14ac:dyDescent="0.25">
      <c r="A72" s="36" t="s">
        <v>81</v>
      </c>
      <c r="B72" s="11">
        <f t="shared" si="2"/>
        <v>488663</v>
      </c>
      <c r="C72" s="34">
        <v>230822</v>
      </c>
      <c r="D72" s="35">
        <v>257841</v>
      </c>
      <c r="I72" s="1"/>
    </row>
    <row r="73" spans="1:9" ht="15.75" x14ac:dyDescent="0.25">
      <c r="A73" s="36" t="s">
        <v>82</v>
      </c>
      <c r="B73" s="11">
        <f>C73+D73</f>
        <v>397319</v>
      </c>
      <c r="C73" s="34">
        <v>190227</v>
      </c>
      <c r="D73" s="35">
        <v>207092</v>
      </c>
      <c r="I73" s="1"/>
    </row>
    <row r="74" spans="1:9" ht="15.75" x14ac:dyDescent="0.25">
      <c r="A74" s="36" t="s">
        <v>83</v>
      </c>
      <c r="B74" s="11">
        <f>C74+D74</f>
        <v>371304</v>
      </c>
      <c r="C74" s="34">
        <v>169754</v>
      </c>
      <c r="D74" s="35">
        <v>201550</v>
      </c>
      <c r="I74" s="1"/>
    </row>
    <row r="75" spans="1:9" ht="15.75" x14ac:dyDescent="0.25">
      <c r="A75" s="18" t="s">
        <v>26</v>
      </c>
      <c r="B75" s="11">
        <f t="shared" si="2"/>
        <v>363057</v>
      </c>
      <c r="C75" s="34">
        <v>164308</v>
      </c>
      <c r="D75" s="35">
        <v>198749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772610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3.65</v>
      </c>
      <c r="F95" s="130" t="s">
        <v>261</v>
      </c>
      <c r="G95" s="129"/>
      <c r="H95" s="11">
        <v>675051</v>
      </c>
      <c r="I95" s="12">
        <f>IF(AND($C$94&gt;0,$C$94&lt;&gt;"N/D")=TRUE,H95/$C$94,0)</f>
        <v>0.87372801283959567</v>
      </c>
    </row>
    <row r="96" spans="1:9" ht="15.75" x14ac:dyDescent="0.25">
      <c r="F96" s="130" t="s">
        <v>262</v>
      </c>
      <c r="G96" s="129"/>
      <c r="H96" s="11">
        <v>574341</v>
      </c>
      <c r="I96" s="12">
        <f t="shared" ref="I96:I109" si="3">IF(AND($C$94&gt;0,$C$94&lt;&gt;"N/D")=TRUE,H96/$C$94,0)</f>
        <v>0.74337764201861223</v>
      </c>
    </row>
    <row r="97" spans="1:9" ht="15.75" x14ac:dyDescent="0.25">
      <c r="F97" s="128" t="s">
        <v>265</v>
      </c>
      <c r="G97" s="129"/>
      <c r="H97" s="11">
        <v>356753</v>
      </c>
      <c r="I97" s="12">
        <f t="shared" si="3"/>
        <v>0.46175043035943103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384011</v>
      </c>
      <c r="I98" s="12">
        <f t="shared" si="3"/>
        <v>0.49703084350448479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129399</v>
      </c>
      <c r="I99" s="12">
        <f t="shared" si="3"/>
        <v>0.167482947412019</v>
      </c>
    </row>
    <row r="100" spans="1:9" ht="15.75" x14ac:dyDescent="0.25">
      <c r="A100" s="43" t="s">
        <v>31</v>
      </c>
      <c r="B100" s="11">
        <v>480495</v>
      </c>
      <c r="C100" s="12">
        <f>IF(AND($C$94&gt;0,$C$94&lt;&gt;"N/D")=TRUE,B100/$C$94,0)</f>
        <v>0.62191144303076584</v>
      </c>
      <c r="F100" s="128" t="s">
        <v>268</v>
      </c>
      <c r="G100" s="129"/>
      <c r="H100" s="11">
        <v>231341</v>
      </c>
      <c r="I100" s="12">
        <f t="shared" si="3"/>
        <v>0.29942791317741163</v>
      </c>
    </row>
    <row r="101" spans="1:9" ht="15.75" x14ac:dyDescent="0.25">
      <c r="A101" s="43" t="s">
        <v>32</v>
      </c>
      <c r="B101" s="11">
        <v>125730</v>
      </c>
      <c r="C101" s="12">
        <f>IF(AND($C$94&gt;0,$C$94&lt;&gt;"N/D")=TRUE,B101/$C$94,0)</f>
        <v>0.16273410905890423</v>
      </c>
      <c r="F101" s="128" t="s">
        <v>269</v>
      </c>
      <c r="G101" s="129"/>
      <c r="H101" s="11">
        <v>516357</v>
      </c>
      <c r="I101" s="12">
        <f t="shared" si="3"/>
        <v>0.66832813450511896</v>
      </c>
    </row>
    <row r="102" spans="1:9" ht="15.75" x14ac:dyDescent="0.25">
      <c r="A102" s="43" t="s">
        <v>33</v>
      </c>
      <c r="B102" s="11">
        <v>98234</v>
      </c>
      <c r="C102" s="12">
        <f>IF(AND($C$94&gt;0,$C$94&lt;&gt;"N/D")=TRUE,B102/$C$94,0)</f>
        <v>0.12714564916322596</v>
      </c>
      <c r="F102" s="128" t="s">
        <v>270</v>
      </c>
      <c r="G102" s="129"/>
      <c r="H102" s="11">
        <v>690667</v>
      </c>
      <c r="I102" s="12">
        <f t="shared" si="3"/>
        <v>0.89394002148561369</v>
      </c>
    </row>
    <row r="103" spans="1:9" ht="15.75" x14ac:dyDescent="0.25">
      <c r="A103" s="43" t="s">
        <v>34</v>
      </c>
      <c r="B103" s="11">
        <v>68151</v>
      </c>
      <c r="C103" s="12">
        <f>IF(AND($C$94&gt;0,$C$94&lt;&gt;"N/D")=TRUE,B103/$C$94,0)</f>
        <v>8.8208798747103967E-2</v>
      </c>
      <c r="F103" s="128" t="s">
        <v>271</v>
      </c>
      <c r="G103" s="129"/>
      <c r="H103" s="11">
        <v>261383</v>
      </c>
      <c r="I103" s="12">
        <f t="shared" si="3"/>
        <v>0.33831169671632516</v>
      </c>
    </row>
    <row r="104" spans="1:9" ht="15.75" x14ac:dyDescent="0.25">
      <c r="F104" s="128" t="s">
        <v>272</v>
      </c>
      <c r="G104" s="129"/>
      <c r="H104" s="11">
        <v>265720</v>
      </c>
      <c r="I104" s="12">
        <f t="shared" si="3"/>
        <v>0.34392513687371379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648724</v>
      </c>
      <c r="I105" s="12">
        <f t="shared" si="3"/>
        <v>0.83965260610139658</v>
      </c>
    </row>
    <row r="106" spans="1:9" ht="15.75" x14ac:dyDescent="0.25">
      <c r="A106" s="40" t="s">
        <v>37</v>
      </c>
      <c r="B106" s="10"/>
      <c r="C106" s="16"/>
      <c r="D106" s="11">
        <v>772261</v>
      </c>
      <c r="F106" s="128" t="s">
        <v>264</v>
      </c>
      <c r="G106" s="129"/>
      <c r="H106" s="11">
        <v>342035</v>
      </c>
      <c r="I106" s="12">
        <f t="shared" si="3"/>
        <v>0.44270071575568526</v>
      </c>
    </row>
    <row r="107" spans="1:9" ht="15.75" x14ac:dyDescent="0.25">
      <c r="A107" s="44" t="s">
        <v>38</v>
      </c>
      <c r="B107" s="28"/>
      <c r="C107" s="45"/>
      <c r="D107" s="126">
        <v>53209.39</v>
      </c>
      <c r="F107" s="128" t="s">
        <v>274</v>
      </c>
      <c r="G107" s="129"/>
      <c r="H107" s="11">
        <v>344780</v>
      </c>
      <c r="I107" s="12">
        <f t="shared" si="3"/>
        <v>0.44625360790049312</v>
      </c>
    </row>
    <row r="108" spans="1:9" ht="15.75" x14ac:dyDescent="0.25">
      <c r="A108" s="26" t="s">
        <v>218</v>
      </c>
      <c r="B108" s="10"/>
      <c r="C108" s="16"/>
      <c r="D108" s="127">
        <v>14577.92</v>
      </c>
      <c r="F108" s="128" t="s">
        <v>275</v>
      </c>
      <c r="G108" s="129"/>
      <c r="H108" s="11">
        <v>127898</v>
      </c>
      <c r="I108" s="12">
        <f t="shared" si="3"/>
        <v>0.16554018198055939</v>
      </c>
    </row>
    <row r="109" spans="1:9" ht="15.75" x14ac:dyDescent="0.25">
      <c r="F109" s="128" t="s">
        <v>276</v>
      </c>
      <c r="G109" s="129"/>
      <c r="H109" s="11">
        <v>82705</v>
      </c>
      <c r="I109" s="12">
        <f t="shared" si="3"/>
        <v>0.10704624584201602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114718</v>
      </c>
      <c r="C112" s="12">
        <f>IF(AND($D$106&gt;0,$D$106&lt;&gt;"N/D")=TRUE,B112/$D$106,0)</f>
        <v>0.14854822398127057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282018</v>
      </c>
      <c r="C113" s="12">
        <f t="shared" ref="C113:C118" si="4">IF(AND($D$106&gt;0,$D$106&lt;&gt;"N/D")=TRUE,B113/$D$106,0)</f>
        <v>0.36518482740938618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176690</v>
      </c>
      <c r="C114" s="12">
        <f t="shared" si="4"/>
        <v>0.22879570507898236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85338</v>
      </c>
      <c r="C115" s="12">
        <f t="shared" si="4"/>
        <v>0.11050409123340425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79285</v>
      </c>
      <c r="C116" s="12">
        <f t="shared" si="4"/>
        <v>0.10266606756006065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16648</v>
      </c>
      <c r="C117" s="12">
        <f t="shared" si="4"/>
        <v>2.1557478624454687E-2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17564</v>
      </c>
      <c r="C118" s="12">
        <f t="shared" si="4"/>
        <v>2.2743606112441261E-2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1364736</v>
      </c>
      <c r="C135" s="133">
        <f>C136+C137</f>
        <v>1</v>
      </c>
      <c r="G135" s="49" t="s">
        <v>277</v>
      </c>
      <c r="H135" s="131">
        <f>SUM(H136:H138)</f>
        <v>887664</v>
      </c>
      <c r="I135" s="132">
        <f>SUM(I136:I138)</f>
        <v>1</v>
      </c>
    </row>
    <row r="136" spans="1:9" ht="15.75" x14ac:dyDescent="0.25">
      <c r="A136" s="50" t="s">
        <v>75</v>
      </c>
      <c r="B136" s="11">
        <v>1341151</v>
      </c>
      <c r="C136" s="24">
        <f>IF(AND($B$135&gt;0,$B$135&lt;&gt;"N/D")=TRUE,B136/$B$135,0)</f>
        <v>0.98271826932095296</v>
      </c>
      <c r="G136" s="50" t="s">
        <v>101</v>
      </c>
      <c r="H136" s="11">
        <v>435267</v>
      </c>
      <c r="I136" s="24">
        <f>IF(H135&gt;0,H136/$H$135,0)</f>
        <v>0.49035107878656792</v>
      </c>
    </row>
    <row r="137" spans="1:9" ht="15.75" x14ac:dyDescent="0.25">
      <c r="A137" s="50" t="s">
        <v>76</v>
      </c>
      <c r="B137" s="11">
        <v>23585</v>
      </c>
      <c r="C137" s="24">
        <f>IF(AND($B$135&gt;0,$B$135&lt;&gt;"N/D")=TRUE,B137/$B$135,0)</f>
        <v>1.7281730679047085E-2</v>
      </c>
      <c r="G137" s="50" t="s">
        <v>278</v>
      </c>
      <c r="H137" s="11">
        <v>289237</v>
      </c>
      <c r="I137" s="24">
        <f>IF(H136&gt;0,H137/$H$135,0)</f>
        <v>0.32584063339281533</v>
      </c>
    </row>
    <row r="138" spans="1:9" ht="15.75" x14ac:dyDescent="0.25">
      <c r="G138" s="50" t="s">
        <v>279</v>
      </c>
      <c r="H138" s="11">
        <v>163160</v>
      </c>
      <c r="I138" s="24">
        <f>IF(H137&gt;0,H138/$H$135,0)</f>
        <v>0.18380828782061681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148266</v>
      </c>
      <c r="C141" s="24">
        <f t="shared" ref="C141:C146" si="6">IF(AND($B$136&gt;0,$B$136&lt;&gt;"N/D")=TRUE,B141/$B$136,0)</f>
        <v>0.11055131003145806</v>
      </c>
      <c r="G141" s="26" t="s">
        <v>281</v>
      </c>
      <c r="H141" s="119">
        <v>466612</v>
      </c>
      <c r="I141" s="114">
        <f t="shared" ref="I141:I148" si="7">IF($B$58&gt;0,H141/$B$58,0)</f>
        <v>0.16553891891604242</v>
      </c>
    </row>
    <row r="142" spans="1:9" ht="15.75" x14ac:dyDescent="0.25">
      <c r="A142" s="43" t="s">
        <v>51</v>
      </c>
      <c r="B142" s="11">
        <v>875092</v>
      </c>
      <c r="C142" s="24">
        <f t="shared" si="6"/>
        <v>0.6524932688414653</v>
      </c>
      <c r="G142" s="116" t="s">
        <v>282</v>
      </c>
      <c r="H142" s="118">
        <f>SUM(H143:H148)</f>
        <v>2352133</v>
      </c>
      <c r="I142" s="121">
        <f t="shared" si="7"/>
        <v>0.83446108108395756</v>
      </c>
    </row>
    <row r="143" spans="1:9" ht="15.75" x14ac:dyDescent="0.25">
      <c r="A143" s="43" t="s">
        <v>52</v>
      </c>
      <c r="B143" s="11">
        <v>111253</v>
      </c>
      <c r="C143" s="24">
        <f t="shared" si="6"/>
        <v>8.2953373632051866E-2</v>
      </c>
      <c r="G143" s="26" t="s">
        <v>288</v>
      </c>
      <c r="H143" s="119">
        <v>74181</v>
      </c>
      <c r="I143" s="114">
        <f t="shared" si="7"/>
        <v>2.6317031161030884E-2</v>
      </c>
    </row>
    <row r="144" spans="1:9" ht="15.75" x14ac:dyDescent="0.25">
      <c r="A144" s="43" t="s">
        <v>53</v>
      </c>
      <c r="B144" s="11">
        <v>206540</v>
      </c>
      <c r="C144" s="24">
        <f t="shared" si="6"/>
        <v>0.1540020474950248</v>
      </c>
      <c r="G144" s="26" t="s">
        <v>283</v>
      </c>
      <c r="H144" s="119">
        <v>1109212</v>
      </c>
      <c r="I144" s="114">
        <f t="shared" si="7"/>
        <v>0.39351271576534946</v>
      </c>
    </row>
    <row r="145" spans="1:9" ht="15.75" x14ac:dyDescent="0.25">
      <c r="A145" s="25" t="s">
        <v>14</v>
      </c>
      <c r="B145" s="31">
        <v>803347</v>
      </c>
      <c r="C145" s="32">
        <f t="shared" si="6"/>
        <v>0.59899817395654931</v>
      </c>
      <c r="D145" s="52"/>
      <c r="G145" s="26" t="s">
        <v>284</v>
      </c>
      <c r="H145" s="119">
        <v>168475</v>
      </c>
      <c r="I145" s="114">
        <f t="shared" si="7"/>
        <v>5.9769507351676014E-2</v>
      </c>
    </row>
    <row r="146" spans="1:9" ht="15.75" x14ac:dyDescent="0.25">
      <c r="A146" s="25" t="s">
        <v>15</v>
      </c>
      <c r="B146" s="31">
        <v>537804</v>
      </c>
      <c r="C146" s="32">
        <f t="shared" si="6"/>
        <v>0.40100182604345075</v>
      </c>
      <c r="G146" s="26" t="s">
        <v>285</v>
      </c>
      <c r="H146" s="119">
        <v>8867</v>
      </c>
      <c r="I146" s="114">
        <f t="shared" si="7"/>
        <v>3.1457262008447021E-3</v>
      </c>
    </row>
    <row r="147" spans="1:9" x14ac:dyDescent="0.2">
      <c r="G147" s="26" t="s">
        <v>286</v>
      </c>
      <c r="H147" s="119">
        <v>948610</v>
      </c>
      <c r="I147" s="114">
        <f t="shared" si="7"/>
        <v>0.33653629540806279</v>
      </c>
    </row>
    <row r="148" spans="1:9" x14ac:dyDescent="0.2">
      <c r="G148" s="26" t="s">
        <v>287</v>
      </c>
      <c r="H148" s="119">
        <v>42788</v>
      </c>
      <c r="I148" s="114">
        <f t="shared" si="7"/>
        <v>1.5179805196993697E-2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8311.31</v>
      </c>
      <c r="E162" s="24">
        <f>IF(AND($D$107&gt;0,$D$107&lt;&gt;"N/D")=TRUE,D162/$D$107,0)</f>
        <v>0.15620006168084241</v>
      </c>
    </row>
    <row r="163" spans="1:9" ht="15.75" x14ac:dyDescent="0.2">
      <c r="A163" s="56" t="s">
        <v>55</v>
      </c>
      <c r="B163" s="28"/>
      <c r="C163" s="45"/>
      <c r="D163" s="57">
        <v>2601.94</v>
      </c>
      <c r="E163" s="23">
        <f t="shared" ref="E163:E173" si="8">IF(AND($D$107&gt;0,$D$107&lt;&gt;"N/D")=TRUE,D163/$D$107,0)</f>
        <v>4.8900015579956845E-2</v>
      </c>
    </row>
    <row r="164" spans="1:9" ht="15.75" x14ac:dyDescent="0.2">
      <c r="A164" s="51" t="s">
        <v>56</v>
      </c>
      <c r="B164" s="10"/>
      <c r="C164" s="16"/>
      <c r="D164" s="55">
        <v>4810.13</v>
      </c>
      <c r="E164" s="24">
        <f t="shared" si="8"/>
        <v>9.0400021499964581E-2</v>
      </c>
    </row>
    <row r="165" spans="1:9" ht="15.75" x14ac:dyDescent="0.2">
      <c r="A165" s="56" t="s">
        <v>57</v>
      </c>
      <c r="B165" s="28"/>
      <c r="C165" s="45"/>
      <c r="D165" s="57">
        <v>2543.41</v>
      </c>
      <c r="E165" s="23">
        <f t="shared" si="8"/>
        <v>4.7800021763076024E-2</v>
      </c>
    </row>
    <row r="166" spans="1:9" ht="15.75" x14ac:dyDescent="0.2">
      <c r="A166" s="51" t="s">
        <v>58</v>
      </c>
      <c r="B166" s="10"/>
      <c r="C166" s="16"/>
      <c r="D166" s="55">
        <v>1165.29</v>
      </c>
      <c r="E166" s="24">
        <f t="shared" si="8"/>
        <v>2.1900081921630749E-2</v>
      </c>
    </row>
    <row r="167" spans="1:9" ht="15.75" x14ac:dyDescent="0.2">
      <c r="A167" s="56" t="s">
        <v>59</v>
      </c>
      <c r="B167" s="28"/>
      <c r="C167" s="45"/>
      <c r="D167" s="57">
        <v>5996.7</v>
      </c>
      <c r="E167" s="23">
        <f t="shared" si="8"/>
        <v>0.1127000328325508</v>
      </c>
    </row>
    <row r="168" spans="1:9" ht="15.75" x14ac:dyDescent="0.2">
      <c r="A168" s="51" t="s">
        <v>63</v>
      </c>
      <c r="B168" s="10"/>
      <c r="C168" s="16"/>
      <c r="D168" s="55">
        <v>4937.83</v>
      </c>
      <c r="E168" s="24">
        <f t="shared" si="8"/>
        <v>9.279997383920395E-2</v>
      </c>
    </row>
    <row r="169" spans="1:9" ht="15.75" x14ac:dyDescent="0.2">
      <c r="A169" s="56" t="s">
        <v>64</v>
      </c>
      <c r="B169" s="28"/>
      <c r="C169" s="45"/>
      <c r="D169" s="57">
        <v>2575.33</v>
      </c>
      <c r="E169" s="23">
        <f t="shared" si="8"/>
        <v>4.8399915879509238E-2</v>
      </c>
    </row>
    <row r="170" spans="1:9" ht="15.75" x14ac:dyDescent="0.2">
      <c r="A170" s="51" t="s">
        <v>65</v>
      </c>
      <c r="B170" s="10"/>
      <c r="C170" s="16"/>
      <c r="D170" s="55">
        <v>4230.1499999999996</v>
      </c>
      <c r="E170" s="24">
        <f t="shared" si="8"/>
        <v>7.9500065683895255E-2</v>
      </c>
    </row>
    <row r="171" spans="1:9" ht="15.75" x14ac:dyDescent="0.2">
      <c r="A171" s="56" t="s">
        <v>66</v>
      </c>
      <c r="B171" s="28"/>
      <c r="C171" s="45"/>
      <c r="D171" s="57">
        <v>2490.1999999999998</v>
      </c>
      <c r="E171" s="23">
        <f t="shared" si="8"/>
        <v>4.6800010298934075E-2</v>
      </c>
    </row>
    <row r="172" spans="1:9" ht="15.75" x14ac:dyDescent="0.2">
      <c r="A172" s="51" t="s">
        <v>67</v>
      </c>
      <c r="B172" s="10"/>
      <c r="C172" s="16"/>
      <c r="D172" s="55">
        <v>814.1</v>
      </c>
      <c r="E172" s="24">
        <f t="shared" si="8"/>
        <v>1.5299931083592577E-2</v>
      </c>
    </row>
    <row r="173" spans="1:9" ht="15.75" x14ac:dyDescent="0.2">
      <c r="A173" s="56" t="s">
        <v>68</v>
      </c>
      <c r="B173" s="28"/>
      <c r="C173" s="45"/>
      <c r="D173" s="57">
        <v>12733.01</v>
      </c>
      <c r="E173" s="23">
        <f t="shared" si="8"/>
        <v>0.23930005587359676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97030</v>
      </c>
      <c r="E177" s="78">
        <v>190765</v>
      </c>
      <c r="F177" s="79">
        <v>5598</v>
      </c>
      <c r="G177" s="79">
        <v>3819881.19</v>
      </c>
      <c r="H177" s="80">
        <v>1.1831</v>
      </c>
    </row>
    <row r="178" spans="1:8" x14ac:dyDescent="0.2">
      <c r="A178" s="214" t="s">
        <v>195</v>
      </c>
      <c r="B178" s="215"/>
      <c r="C178" s="216"/>
      <c r="D178" s="58">
        <v>66</v>
      </c>
      <c r="E178" s="58">
        <v>93</v>
      </c>
      <c r="F178" s="59">
        <v>3218</v>
      </c>
      <c r="G178" s="59">
        <v>348569.97</v>
      </c>
      <c r="H178" s="76">
        <v>0.20780000000000001</v>
      </c>
    </row>
    <row r="179" spans="1:8" ht="15" customHeight="1" x14ac:dyDescent="0.2">
      <c r="A179" s="225" t="s">
        <v>196</v>
      </c>
      <c r="B179" s="226"/>
      <c r="C179" s="227"/>
      <c r="D179" s="60">
        <v>154</v>
      </c>
      <c r="E179" s="60">
        <v>625</v>
      </c>
      <c r="F179" s="61">
        <v>11019</v>
      </c>
      <c r="G179" s="61">
        <v>6986666.5700000003</v>
      </c>
      <c r="H179" s="77">
        <v>0.12609999999999999</v>
      </c>
    </row>
    <row r="180" spans="1:8" ht="15" customHeight="1" x14ac:dyDescent="0.2">
      <c r="A180" s="214" t="s">
        <v>197</v>
      </c>
      <c r="B180" s="215"/>
      <c r="C180" s="216"/>
      <c r="D180" s="58">
        <v>10</v>
      </c>
      <c r="E180" s="58">
        <v>443</v>
      </c>
      <c r="F180" s="59">
        <v>11398</v>
      </c>
      <c r="G180" s="59">
        <v>100531973.42</v>
      </c>
      <c r="H180" s="76">
        <v>0.3715</v>
      </c>
    </row>
    <row r="181" spans="1:8" ht="15" customHeight="1" x14ac:dyDescent="0.2">
      <c r="A181" s="225" t="s">
        <v>93</v>
      </c>
      <c r="B181" s="226"/>
      <c r="C181" s="227"/>
      <c r="D181" s="60">
        <v>9579</v>
      </c>
      <c r="E181" s="60">
        <v>66065</v>
      </c>
      <c r="F181" s="61">
        <v>7716</v>
      </c>
      <c r="G181" s="61">
        <v>28366780.079999998</v>
      </c>
      <c r="H181" s="77">
        <v>1.0627</v>
      </c>
    </row>
    <row r="182" spans="1:8" ht="15" customHeight="1" x14ac:dyDescent="0.2">
      <c r="A182" s="214" t="s">
        <v>92</v>
      </c>
      <c r="B182" s="215"/>
      <c r="C182" s="216"/>
      <c r="D182" s="58">
        <v>401</v>
      </c>
      <c r="E182" s="58">
        <v>5872</v>
      </c>
      <c r="F182" s="59">
        <v>4674</v>
      </c>
      <c r="G182" s="59">
        <v>10342528.93</v>
      </c>
      <c r="H182" s="76">
        <v>0.2475</v>
      </c>
    </row>
    <row r="183" spans="1:8" ht="15" customHeight="1" x14ac:dyDescent="0.2">
      <c r="A183" s="225" t="s">
        <v>94</v>
      </c>
      <c r="B183" s="226"/>
      <c r="C183" s="227"/>
      <c r="D183" s="60">
        <v>3379</v>
      </c>
      <c r="E183" s="60">
        <v>14640</v>
      </c>
      <c r="F183" s="61">
        <v>7754</v>
      </c>
      <c r="G183" s="61">
        <v>4972651.3899999997</v>
      </c>
      <c r="H183" s="77">
        <v>0.53720000000000001</v>
      </c>
    </row>
    <row r="184" spans="1:8" ht="15" customHeight="1" x14ac:dyDescent="0.2">
      <c r="A184" s="214" t="s">
        <v>95</v>
      </c>
      <c r="B184" s="215"/>
      <c r="C184" s="216"/>
      <c r="D184" s="58">
        <v>40579</v>
      </c>
      <c r="E184" s="58">
        <v>27833</v>
      </c>
      <c r="F184" s="59">
        <v>3114</v>
      </c>
      <c r="G184" s="59">
        <v>470884.5</v>
      </c>
      <c r="H184" s="76">
        <v>1.7282</v>
      </c>
    </row>
    <row r="185" spans="1:8" ht="15" customHeight="1" x14ac:dyDescent="0.2">
      <c r="A185" s="225" t="s">
        <v>199</v>
      </c>
      <c r="B185" s="226"/>
      <c r="C185" s="227"/>
      <c r="D185" s="60">
        <v>14152</v>
      </c>
      <c r="E185" s="60">
        <v>16110</v>
      </c>
      <c r="F185" s="61">
        <v>2491</v>
      </c>
      <c r="G185" s="61">
        <v>441045.61</v>
      </c>
      <c r="H185" s="77">
        <v>2.8275000000000001</v>
      </c>
    </row>
    <row r="186" spans="1:8" ht="15" customHeight="1" x14ac:dyDescent="0.2">
      <c r="A186" s="214" t="s">
        <v>200</v>
      </c>
      <c r="B186" s="215"/>
      <c r="C186" s="216"/>
      <c r="D186" s="58">
        <v>2295</v>
      </c>
      <c r="E186" s="58">
        <v>18652</v>
      </c>
      <c r="F186" s="59">
        <v>6174</v>
      </c>
      <c r="G186" s="59">
        <v>2803993.51</v>
      </c>
      <c r="H186" s="76">
        <v>1.1361000000000001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1058</v>
      </c>
      <c r="E188" s="58">
        <v>10718</v>
      </c>
      <c r="F188" s="59">
        <v>3881</v>
      </c>
      <c r="G188" s="59">
        <v>3766880.04</v>
      </c>
      <c r="H188" s="76">
        <v>2.6467999999999998</v>
      </c>
    </row>
    <row r="189" spans="1:8" ht="15" customHeight="1" x14ac:dyDescent="0.2">
      <c r="A189" s="225" t="s">
        <v>202</v>
      </c>
      <c r="B189" s="226"/>
      <c r="C189" s="227"/>
      <c r="D189" s="60">
        <v>1104</v>
      </c>
      <c r="E189" s="60">
        <v>1978</v>
      </c>
      <c r="F189" s="61">
        <v>3346</v>
      </c>
      <c r="G189" s="61">
        <v>576175.39</v>
      </c>
      <c r="H189" s="77">
        <v>0.81469999999999998</v>
      </c>
    </row>
    <row r="190" spans="1:8" ht="15" customHeight="1" x14ac:dyDescent="0.2">
      <c r="A190" s="214" t="s">
        <v>203</v>
      </c>
      <c r="B190" s="215"/>
      <c r="C190" s="216"/>
      <c r="D190" s="58">
        <v>454</v>
      </c>
      <c r="E190" s="58">
        <v>1709</v>
      </c>
      <c r="F190" s="59">
        <v>5121</v>
      </c>
      <c r="G190" s="59">
        <v>7904550.2800000003</v>
      </c>
      <c r="H190" s="76">
        <v>2.5310000000000001</v>
      </c>
    </row>
    <row r="191" spans="1:8" ht="15" customHeight="1" x14ac:dyDescent="0.2">
      <c r="A191" s="225" t="s">
        <v>204</v>
      </c>
      <c r="B191" s="226"/>
      <c r="C191" s="227"/>
      <c r="D191" s="60">
        <v>135</v>
      </c>
      <c r="E191" s="60">
        <v>797</v>
      </c>
      <c r="F191" s="61">
        <v>2248</v>
      </c>
      <c r="G191" s="61">
        <v>9945420.5899999999</v>
      </c>
      <c r="H191" s="77">
        <v>0.98750000000000004</v>
      </c>
    </row>
    <row r="192" spans="1:8" ht="15" customHeight="1" x14ac:dyDescent="0.2">
      <c r="A192" s="214" t="s">
        <v>205</v>
      </c>
      <c r="B192" s="215"/>
      <c r="C192" s="216"/>
      <c r="D192" s="58">
        <v>2148</v>
      </c>
      <c r="E192" s="58">
        <v>1994</v>
      </c>
      <c r="F192" s="59">
        <v>4504</v>
      </c>
      <c r="G192" s="59">
        <v>546880.74</v>
      </c>
      <c r="H192" s="76">
        <v>1.5049999999999999</v>
      </c>
    </row>
    <row r="193" spans="1:9" ht="15" customHeight="1" x14ac:dyDescent="0.2">
      <c r="A193" s="225" t="s">
        <v>206</v>
      </c>
      <c r="B193" s="226"/>
      <c r="C193" s="227"/>
      <c r="D193" s="60">
        <v>2126</v>
      </c>
      <c r="E193" s="60">
        <v>4275</v>
      </c>
      <c r="F193" s="61">
        <v>2902</v>
      </c>
      <c r="G193" s="61">
        <v>557946.56999999995</v>
      </c>
      <c r="H193" s="77">
        <v>1.7923</v>
      </c>
    </row>
    <row r="194" spans="1:9" ht="15" customHeight="1" x14ac:dyDescent="0.2">
      <c r="A194" s="214" t="s">
        <v>207</v>
      </c>
      <c r="B194" s="215"/>
      <c r="C194" s="216"/>
      <c r="D194" s="58">
        <v>4322</v>
      </c>
      <c r="E194" s="58">
        <v>5661</v>
      </c>
      <c r="F194" s="59">
        <v>2844</v>
      </c>
      <c r="G194" s="59">
        <v>573933.63</v>
      </c>
      <c r="H194" s="76">
        <v>7.3495999999999997</v>
      </c>
    </row>
    <row r="195" spans="1:9" ht="15" customHeight="1" x14ac:dyDescent="0.2">
      <c r="A195" s="225" t="s">
        <v>208</v>
      </c>
      <c r="B195" s="226"/>
      <c r="C195" s="227"/>
      <c r="D195" s="60">
        <v>459</v>
      </c>
      <c r="E195" s="60">
        <v>6243</v>
      </c>
      <c r="F195" s="61">
        <v>6238</v>
      </c>
      <c r="G195" s="61">
        <v>27650480.23</v>
      </c>
      <c r="H195" s="77">
        <v>0.25969999999999999</v>
      </c>
    </row>
    <row r="196" spans="1:9" ht="15" customHeight="1" x14ac:dyDescent="0.2">
      <c r="A196" s="214" t="s">
        <v>97</v>
      </c>
      <c r="B196" s="215"/>
      <c r="C196" s="216"/>
      <c r="D196" s="58">
        <v>14609</v>
      </c>
      <c r="E196" s="58">
        <v>7057</v>
      </c>
      <c r="F196" s="59">
        <v>3937</v>
      </c>
      <c r="G196" s="59">
        <v>1163176.48</v>
      </c>
      <c r="H196" s="76">
        <v>0.70089999999999997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13976.36</v>
      </c>
      <c r="E205" s="182">
        <v>14338.87</v>
      </c>
      <c r="F205" s="182">
        <v>14714.57</v>
      </c>
      <c r="G205" s="182">
        <v>15194.08</v>
      </c>
      <c r="H205" s="182">
        <v>12852.52</v>
      </c>
      <c r="I205" s="182">
        <v>13071.23</v>
      </c>
    </row>
    <row r="206" spans="1:9" ht="15" customHeight="1" x14ac:dyDescent="0.2">
      <c r="A206" s="214" t="s">
        <v>383</v>
      </c>
      <c r="B206" s="215"/>
      <c r="C206" s="216"/>
      <c r="D206" s="183">
        <v>6406.81</v>
      </c>
      <c r="E206" s="183">
        <v>11979.15</v>
      </c>
      <c r="F206" s="183">
        <v>6656.28</v>
      </c>
      <c r="G206" s="183">
        <v>12014.26</v>
      </c>
      <c r="H206" s="183">
        <v>5671.08</v>
      </c>
      <c r="I206" s="183">
        <v>11879.49</v>
      </c>
    </row>
    <row r="207" spans="1:9" ht="15" customHeight="1" x14ac:dyDescent="0.2">
      <c r="A207" s="225" t="s">
        <v>384</v>
      </c>
      <c r="B207" s="226"/>
      <c r="C207" s="227"/>
      <c r="D207" s="184">
        <v>19555.310000000001</v>
      </c>
      <c r="E207" s="184">
        <v>19555.310000000001</v>
      </c>
      <c r="F207" s="184">
        <v>19738.57</v>
      </c>
      <c r="G207" s="184">
        <v>19738.57</v>
      </c>
      <c r="H207" s="184">
        <v>18080.79</v>
      </c>
      <c r="I207" s="184">
        <v>18080.79</v>
      </c>
    </row>
    <row r="208" spans="1:9" ht="15" customHeight="1" x14ac:dyDescent="0.2">
      <c r="A208" s="214" t="s">
        <v>385</v>
      </c>
      <c r="B208" s="215"/>
      <c r="C208" s="216"/>
      <c r="D208" s="183">
        <v>16352.74</v>
      </c>
      <c r="E208" s="183">
        <v>16354.5</v>
      </c>
      <c r="F208" s="183">
        <v>18080.37</v>
      </c>
      <c r="G208" s="183">
        <v>18082.599999999999</v>
      </c>
      <c r="H208" s="183">
        <v>13691.07</v>
      </c>
      <c r="I208" s="183">
        <v>13692.19</v>
      </c>
    </row>
    <row r="209" spans="1:9" ht="15" customHeight="1" x14ac:dyDescent="0.2">
      <c r="A209" s="225" t="s">
        <v>386</v>
      </c>
      <c r="B209" s="226"/>
      <c r="C209" s="227"/>
      <c r="D209" s="184">
        <v>8884.08</v>
      </c>
      <c r="E209" s="184">
        <v>8884.08</v>
      </c>
      <c r="F209" s="184">
        <v>8774.25</v>
      </c>
      <c r="G209" s="184">
        <v>8774.25</v>
      </c>
      <c r="H209" s="184">
        <v>9410.39</v>
      </c>
      <c r="I209" s="184">
        <v>9410.39</v>
      </c>
    </row>
    <row r="210" spans="1:9" ht="15" customHeight="1" x14ac:dyDescent="0.2">
      <c r="A210" s="214" t="s">
        <v>387</v>
      </c>
      <c r="B210" s="215"/>
      <c r="C210" s="216"/>
      <c r="D210" s="183">
        <v>28304.67</v>
      </c>
      <c r="E210" s="183">
        <v>28304.67</v>
      </c>
      <c r="F210" s="183">
        <v>28987.24</v>
      </c>
      <c r="G210" s="183">
        <v>28987.24</v>
      </c>
      <c r="H210" s="183">
        <v>25659.85</v>
      </c>
      <c r="I210" s="183">
        <v>25659.85</v>
      </c>
    </row>
    <row r="211" spans="1:9" ht="15" customHeight="1" x14ac:dyDescent="0.2">
      <c r="A211" s="225" t="s">
        <v>388</v>
      </c>
      <c r="B211" s="226"/>
      <c r="C211" s="227"/>
      <c r="D211" s="184">
        <v>11250.04</v>
      </c>
      <c r="E211" s="184">
        <v>11250.24</v>
      </c>
      <c r="F211" s="184">
        <v>11988.71</v>
      </c>
      <c r="G211" s="184">
        <v>11989.11</v>
      </c>
      <c r="H211" s="184">
        <v>10226.89</v>
      </c>
      <c r="I211" s="184">
        <v>10226.89</v>
      </c>
    </row>
    <row r="212" spans="1:9" ht="15" customHeight="1" x14ac:dyDescent="0.2">
      <c r="A212" s="214" t="s">
        <v>389</v>
      </c>
      <c r="B212" s="215"/>
      <c r="C212" s="216"/>
      <c r="D212" s="183">
        <v>12721.01</v>
      </c>
      <c r="E212" s="183">
        <v>12721.01</v>
      </c>
      <c r="F212" s="183">
        <v>12973.72</v>
      </c>
      <c r="G212" s="183">
        <v>12973.72</v>
      </c>
      <c r="H212" s="183">
        <v>11601.16</v>
      </c>
      <c r="I212" s="183">
        <v>11601.16</v>
      </c>
    </row>
    <row r="213" spans="1:9" ht="15" customHeight="1" x14ac:dyDescent="0.2">
      <c r="A213" s="225" t="s">
        <v>390</v>
      </c>
      <c r="B213" s="226"/>
      <c r="C213" s="227"/>
      <c r="D213" s="184">
        <v>11478.53</v>
      </c>
      <c r="E213" s="184">
        <v>11478.53</v>
      </c>
      <c r="F213" s="184">
        <v>11993.06</v>
      </c>
      <c r="G213" s="184">
        <v>11993.06</v>
      </c>
      <c r="H213" s="184">
        <v>10924.2</v>
      </c>
      <c r="I213" s="184">
        <v>10924.2</v>
      </c>
    </row>
    <row r="214" spans="1:9" ht="15" customHeight="1" x14ac:dyDescent="0.2">
      <c r="A214" s="214" t="s">
        <v>391</v>
      </c>
      <c r="B214" s="215"/>
      <c r="C214" s="216"/>
      <c r="D214" s="183">
        <v>17191.509999999998</v>
      </c>
      <c r="E214" s="183">
        <v>17191.509999999998</v>
      </c>
      <c r="F214" s="183">
        <v>18287.02</v>
      </c>
      <c r="G214" s="183">
        <v>18287.02</v>
      </c>
      <c r="H214" s="183">
        <v>16456.759999999998</v>
      </c>
      <c r="I214" s="183">
        <v>16456.759999999998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464042</v>
      </c>
      <c r="E220" s="58">
        <v>387081</v>
      </c>
      <c r="F220" s="58">
        <v>280074</v>
      </c>
      <c r="G220" s="58">
        <v>232300</v>
      </c>
      <c r="H220" s="58">
        <v>183968</v>
      </c>
      <c r="I220" s="58">
        <v>154781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5</v>
      </c>
      <c r="E222" s="58">
        <v>4</v>
      </c>
      <c r="F222" s="58">
        <v>4</v>
      </c>
      <c r="G222" s="58">
        <v>3</v>
      </c>
      <c r="H222" s="58">
        <v>1</v>
      </c>
      <c r="I222" s="58">
        <v>1</v>
      </c>
    </row>
    <row r="223" spans="1:9" ht="15" customHeight="1" x14ac:dyDescent="0.2">
      <c r="A223" s="208" t="s">
        <v>403</v>
      </c>
      <c r="B223" s="209"/>
      <c r="C223" s="209"/>
      <c r="D223" s="181">
        <v>11638</v>
      </c>
      <c r="E223" s="58">
        <v>8149</v>
      </c>
      <c r="F223" s="58">
        <v>7516</v>
      </c>
      <c r="G223" s="58">
        <v>5244</v>
      </c>
      <c r="H223" s="58">
        <v>4122</v>
      </c>
      <c r="I223" s="58">
        <v>2905</v>
      </c>
    </row>
    <row r="224" spans="1:9" ht="15" customHeight="1" x14ac:dyDescent="0.2">
      <c r="A224" s="208" t="s">
        <v>404</v>
      </c>
      <c r="B224" s="209"/>
      <c r="C224" s="209"/>
      <c r="D224" s="181">
        <v>131695</v>
      </c>
      <c r="E224" s="58">
        <v>104516</v>
      </c>
      <c r="F224" s="58">
        <v>78405</v>
      </c>
      <c r="G224" s="58">
        <v>61795</v>
      </c>
      <c r="H224" s="58">
        <v>53290</v>
      </c>
      <c r="I224" s="58">
        <v>42721</v>
      </c>
    </row>
    <row r="225" spans="1:9" ht="15" customHeight="1" x14ac:dyDescent="0.2">
      <c r="A225" s="208" t="s">
        <v>405</v>
      </c>
      <c r="B225" s="209"/>
      <c r="C225" s="209"/>
      <c r="D225" s="181">
        <v>133760</v>
      </c>
      <c r="E225" s="58">
        <v>111521</v>
      </c>
      <c r="F225" s="58">
        <v>79944</v>
      </c>
      <c r="G225" s="58">
        <v>66481</v>
      </c>
      <c r="H225" s="58">
        <v>53816</v>
      </c>
      <c r="I225" s="58">
        <v>45040</v>
      </c>
    </row>
    <row r="226" spans="1:9" ht="15" customHeight="1" x14ac:dyDescent="0.2">
      <c r="A226" s="208" t="s">
        <v>406</v>
      </c>
      <c r="B226" s="209"/>
      <c r="C226" s="209"/>
      <c r="D226" s="181">
        <v>103283</v>
      </c>
      <c r="E226" s="58">
        <v>88824</v>
      </c>
      <c r="F226" s="58">
        <v>61604</v>
      </c>
      <c r="G226" s="58">
        <v>52771</v>
      </c>
      <c r="H226" s="58">
        <v>41679</v>
      </c>
      <c r="I226" s="58">
        <v>36053</v>
      </c>
    </row>
    <row r="227" spans="1:9" ht="15" customHeight="1" x14ac:dyDescent="0.2">
      <c r="A227" s="208" t="s">
        <v>407</v>
      </c>
      <c r="B227" s="209"/>
      <c r="C227" s="209"/>
      <c r="D227" s="181">
        <v>68037</v>
      </c>
      <c r="E227" s="58">
        <v>60037</v>
      </c>
      <c r="F227" s="58">
        <v>42483</v>
      </c>
      <c r="G227" s="58">
        <v>37109</v>
      </c>
      <c r="H227" s="58">
        <v>25554</v>
      </c>
      <c r="I227" s="58">
        <v>22928</v>
      </c>
    </row>
    <row r="228" spans="1:9" ht="15" customHeight="1" x14ac:dyDescent="0.2">
      <c r="A228" s="208" t="s">
        <v>408</v>
      </c>
      <c r="B228" s="209"/>
      <c r="C228" s="209"/>
      <c r="D228" s="181">
        <v>13441</v>
      </c>
      <c r="E228" s="58">
        <v>12003</v>
      </c>
      <c r="F228" s="58">
        <v>8752</v>
      </c>
      <c r="G228" s="58">
        <v>7661</v>
      </c>
      <c r="H228" s="58">
        <v>4689</v>
      </c>
      <c r="I228" s="58">
        <v>4342</v>
      </c>
    </row>
    <row r="229" spans="1:9" ht="15" customHeight="1" x14ac:dyDescent="0.2">
      <c r="A229" s="208" t="s">
        <v>409</v>
      </c>
      <c r="B229" s="209"/>
      <c r="C229" s="209"/>
      <c r="D229" s="181">
        <v>2183</v>
      </c>
      <c r="E229" s="58">
        <v>2027</v>
      </c>
      <c r="F229" s="58">
        <v>1366</v>
      </c>
      <c r="G229" s="58">
        <v>1236</v>
      </c>
      <c r="H229" s="58">
        <v>817</v>
      </c>
      <c r="I229" s="58">
        <v>791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189</v>
      </c>
      <c r="E231" s="58">
        <v>131</v>
      </c>
      <c r="F231" s="58">
        <v>68</v>
      </c>
      <c r="G231" s="58">
        <v>52</v>
      </c>
      <c r="H231" s="58">
        <v>121</v>
      </c>
      <c r="I231" s="58">
        <v>79</v>
      </c>
    </row>
    <row r="232" spans="1:9" ht="15" customHeight="1" x14ac:dyDescent="0.2">
      <c r="A232" s="208" t="s">
        <v>412</v>
      </c>
      <c r="B232" s="209"/>
      <c r="C232" s="209"/>
      <c r="D232" s="181">
        <v>232135</v>
      </c>
      <c r="E232" s="58">
        <v>184155</v>
      </c>
      <c r="F232" s="58">
        <v>132414</v>
      </c>
      <c r="G232" s="58">
        <v>102891</v>
      </c>
      <c r="H232" s="58">
        <v>99721</v>
      </c>
      <c r="I232" s="58">
        <v>81264</v>
      </c>
    </row>
    <row r="233" spans="1:9" ht="15" customHeight="1" x14ac:dyDescent="0.2">
      <c r="A233" s="208" t="s">
        <v>413</v>
      </c>
      <c r="B233" s="209"/>
      <c r="C233" s="209"/>
      <c r="D233" s="181">
        <v>172466</v>
      </c>
      <c r="E233" s="58">
        <v>148662</v>
      </c>
      <c r="F233" s="58">
        <v>105696</v>
      </c>
      <c r="G233" s="58">
        <v>91119</v>
      </c>
      <c r="H233" s="58">
        <v>66770</v>
      </c>
      <c r="I233" s="58">
        <v>57543</v>
      </c>
    </row>
    <row r="234" spans="1:9" ht="15" customHeight="1" x14ac:dyDescent="0.2">
      <c r="A234" s="208" t="s">
        <v>414</v>
      </c>
      <c r="B234" s="209"/>
      <c r="C234" s="209"/>
      <c r="D234" s="181">
        <v>38536</v>
      </c>
      <c r="E234" s="58">
        <v>34515</v>
      </c>
      <c r="F234" s="58">
        <v>26345</v>
      </c>
      <c r="G234" s="58">
        <v>23521</v>
      </c>
      <c r="H234" s="58">
        <v>12191</v>
      </c>
      <c r="I234" s="58">
        <v>10994</v>
      </c>
    </row>
    <row r="235" spans="1:9" ht="15" customHeight="1" x14ac:dyDescent="0.2">
      <c r="A235" s="208" t="s">
        <v>415</v>
      </c>
      <c r="B235" s="209"/>
      <c r="C235" s="209"/>
      <c r="D235" s="181">
        <v>13781</v>
      </c>
      <c r="E235" s="58">
        <v>12683</v>
      </c>
      <c r="F235" s="58">
        <v>10557</v>
      </c>
      <c r="G235" s="58">
        <v>9723</v>
      </c>
      <c r="H235" s="58">
        <v>3224</v>
      </c>
      <c r="I235" s="58">
        <v>2960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6935</v>
      </c>
      <c r="E238" s="58">
        <v>6935</v>
      </c>
      <c r="F238" s="58">
        <v>4994</v>
      </c>
      <c r="G238" s="58">
        <v>4994</v>
      </c>
      <c r="H238" s="58">
        <v>1941</v>
      </c>
      <c r="I238" s="58">
        <v>1941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7010</v>
      </c>
      <c r="E240" s="58">
        <v>6475</v>
      </c>
      <c r="F240" s="58">
        <v>3959</v>
      </c>
      <c r="G240" s="58">
        <v>3582</v>
      </c>
      <c r="H240" s="58">
        <v>3051</v>
      </c>
      <c r="I240" s="58">
        <v>2893</v>
      </c>
    </row>
    <row r="241" spans="1:9" ht="15" customHeight="1" x14ac:dyDescent="0.2">
      <c r="A241" s="208" t="s">
        <v>421</v>
      </c>
      <c r="B241" s="209"/>
      <c r="C241" s="209"/>
      <c r="D241" s="181">
        <v>26968</v>
      </c>
      <c r="E241" s="58">
        <v>24568</v>
      </c>
      <c r="F241" s="58">
        <v>16127</v>
      </c>
      <c r="G241" s="58">
        <v>14334</v>
      </c>
      <c r="H241" s="58">
        <v>10841</v>
      </c>
      <c r="I241" s="58">
        <v>10234</v>
      </c>
    </row>
    <row r="242" spans="1:9" ht="15" customHeight="1" x14ac:dyDescent="0.2">
      <c r="A242" s="208" t="s">
        <v>422</v>
      </c>
      <c r="B242" s="209"/>
      <c r="C242" s="209"/>
      <c r="D242" s="181">
        <v>100155</v>
      </c>
      <c r="E242" s="58">
        <v>85663</v>
      </c>
      <c r="F242" s="58">
        <v>64465</v>
      </c>
      <c r="G242" s="58">
        <v>53571</v>
      </c>
      <c r="H242" s="58">
        <v>35690</v>
      </c>
      <c r="I242" s="58">
        <v>32092</v>
      </c>
    </row>
    <row r="243" spans="1:9" ht="15" customHeight="1" x14ac:dyDescent="0.2">
      <c r="A243" s="208" t="s">
        <v>423</v>
      </c>
      <c r="B243" s="209"/>
      <c r="C243" s="209"/>
      <c r="D243" s="181">
        <v>94900</v>
      </c>
      <c r="E243" s="58">
        <v>76894</v>
      </c>
      <c r="F243" s="58">
        <v>59243</v>
      </c>
      <c r="G243" s="58">
        <v>47197</v>
      </c>
      <c r="H243" s="58">
        <v>35657</v>
      </c>
      <c r="I243" s="58">
        <v>29697</v>
      </c>
    </row>
    <row r="244" spans="1:9" ht="15" customHeight="1" x14ac:dyDescent="0.2">
      <c r="A244" s="208" t="s">
        <v>424</v>
      </c>
      <c r="B244" s="209"/>
      <c r="C244" s="209"/>
      <c r="D244" s="181">
        <v>55809</v>
      </c>
      <c r="E244" s="58">
        <v>44039</v>
      </c>
      <c r="F244" s="58">
        <v>33988</v>
      </c>
      <c r="G244" s="58">
        <v>27393</v>
      </c>
      <c r="H244" s="58">
        <v>21821</v>
      </c>
      <c r="I244" s="58">
        <v>16646</v>
      </c>
    </row>
    <row r="245" spans="1:9" ht="15" customHeight="1" x14ac:dyDescent="0.2">
      <c r="A245" s="208" t="s">
        <v>425</v>
      </c>
      <c r="B245" s="209"/>
      <c r="C245" s="209"/>
      <c r="D245" s="181">
        <v>56876</v>
      </c>
      <c r="E245" s="58">
        <v>49534</v>
      </c>
      <c r="F245" s="58">
        <v>35261</v>
      </c>
      <c r="G245" s="58">
        <v>30470</v>
      </c>
      <c r="H245" s="58">
        <v>21615</v>
      </c>
      <c r="I245" s="58">
        <v>19064</v>
      </c>
    </row>
    <row r="246" spans="1:9" ht="15" customHeight="1" x14ac:dyDescent="0.2">
      <c r="A246" s="208" t="s">
        <v>426</v>
      </c>
      <c r="B246" s="209"/>
      <c r="C246" s="209"/>
      <c r="D246" s="181">
        <v>122324</v>
      </c>
      <c r="E246" s="58">
        <v>99908</v>
      </c>
      <c r="F246" s="58">
        <v>67031</v>
      </c>
      <c r="G246" s="58">
        <v>55753</v>
      </c>
      <c r="H246" s="58">
        <v>55293</v>
      </c>
      <c r="I246" s="58">
        <v>44155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21760</v>
      </c>
      <c r="E248" s="58">
        <v>14144</v>
      </c>
      <c r="F248" s="58">
        <v>3959</v>
      </c>
      <c r="G248" s="58">
        <v>3582</v>
      </c>
      <c r="H248" s="58">
        <v>5510</v>
      </c>
      <c r="I248" s="58">
        <v>3550</v>
      </c>
    </row>
    <row r="249" spans="1:9" ht="15" customHeight="1" x14ac:dyDescent="0.2">
      <c r="A249" s="208" t="s">
        <v>429</v>
      </c>
      <c r="B249" s="209"/>
      <c r="C249" s="209"/>
      <c r="D249" s="181">
        <v>4731</v>
      </c>
      <c r="E249" s="58">
        <v>4045</v>
      </c>
      <c r="F249" s="58">
        <v>16127</v>
      </c>
      <c r="G249" s="58">
        <v>14334</v>
      </c>
      <c r="H249" s="58">
        <v>523</v>
      </c>
      <c r="I249" s="58">
        <v>422</v>
      </c>
    </row>
    <row r="250" spans="1:9" ht="15" customHeight="1" x14ac:dyDescent="0.2">
      <c r="A250" s="208" t="s">
        <v>430</v>
      </c>
      <c r="B250" s="209"/>
      <c r="C250" s="209"/>
      <c r="D250" s="181">
        <v>191882</v>
      </c>
      <c r="E250" s="58">
        <v>156537</v>
      </c>
      <c r="F250" s="58">
        <v>64465</v>
      </c>
      <c r="G250" s="58">
        <v>53571</v>
      </c>
      <c r="H250" s="58">
        <v>75525</v>
      </c>
      <c r="I250" s="58">
        <v>59644</v>
      </c>
    </row>
    <row r="251" spans="1:9" ht="15" customHeight="1" x14ac:dyDescent="0.2">
      <c r="A251" s="208" t="s">
        <v>431</v>
      </c>
      <c r="B251" s="209"/>
      <c r="C251" s="209"/>
      <c r="D251" s="181">
        <v>33664</v>
      </c>
      <c r="E251" s="58">
        <v>21081</v>
      </c>
      <c r="F251" s="58">
        <v>59243</v>
      </c>
      <c r="G251" s="58">
        <v>47197</v>
      </c>
      <c r="H251" s="58">
        <v>5812</v>
      </c>
      <c r="I251" s="58">
        <v>4471</v>
      </c>
    </row>
    <row r="252" spans="1:9" ht="15" customHeight="1" x14ac:dyDescent="0.2">
      <c r="A252" s="208" t="s">
        <v>432</v>
      </c>
      <c r="B252" s="209"/>
      <c r="C252" s="209"/>
      <c r="D252" s="181">
        <v>2491</v>
      </c>
      <c r="E252" s="58">
        <v>1893</v>
      </c>
      <c r="F252" s="58">
        <v>33988</v>
      </c>
      <c r="G252" s="58">
        <v>27393</v>
      </c>
      <c r="H252" s="58">
        <v>511</v>
      </c>
      <c r="I252" s="58">
        <v>378</v>
      </c>
    </row>
    <row r="253" spans="1:9" ht="15" customHeight="1" x14ac:dyDescent="0.2">
      <c r="A253" s="208" t="s">
        <v>433</v>
      </c>
      <c r="B253" s="209"/>
      <c r="C253" s="209"/>
      <c r="D253" s="181">
        <v>72691</v>
      </c>
      <c r="E253" s="58">
        <v>63983</v>
      </c>
      <c r="F253" s="58">
        <v>35261</v>
      </c>
      <c r="G253" s="58">
        <v>30470</v>
      </c>
      <c r="H253" s="58">
        <v>30477</v>
      </c>
      <c r="I253" s="58">
        <v>26696</v>
      </c>
    </row>
    <row r="254" spans="1:9" ht="15" customHeight="1" x14ac:dyDescent="0.2">
      <c r="A254" s="208" t="s">
        <v>434</v>
      </c>
      <c r="B254" s="209"/>
      <c r="C254" s="209"/>
      <c r="D254" s="181">
        <v>23539</v>
      </c>
      <c r="E254" s="58">
        <v>21752</v>
      </c>
      <c r="F254" s="58">
        <v>67031</v>
      </c>
      <c r="G254" s="58">
        <v>55753</v>
      </c>
      <c r="H254" s="58">
        <v>4334</v>
      </c>
      <c r="I254" s="58">
        <v>3971</v>
      </c>
    </row>
    <row r="255" spans="1:9" ht="15" customHeight="1" x14ac:dyDescent="0.2">
      <c r="A255" s="208" t="s">
        <v>435</v>
      </c>
      <c r="B255" s="209"/>
      <c r="C255" s="209"/>
      <c r="D255" s="181">
        <v>55737</v>
      </c>
      <c r="E255" s="58">
        <v>51955</v>
      </c>
      <c r="F255" s="58">
        <v>0</v>
      </c>
      <c r="G255" s="58">
        <v>0</v>
      </c>
      <c r="H255" s="58">
        <v>26831</v>
      </c>
      <c r="I255" s="58">
        <v>25071</v>
      </c>
    </row>
    <row r="256" spans="1:9" x14ac:dyDescent="0.2">
      <c r="A256" s="208" t="s">
        <v>436</v>
      </c>
      <c r="B256" s="209"/>
      <c r="C256" s="209"/>
      <c r="D256" s="181">
        <v>57547</v>
      </c>
      <c r="E256" s="58">
        <v>51691</v>
      </c>
      <c r="F256" s="58">
        <v>0</v>
      </c>
      <c r="G256" s="58">
        <v>0</v>
      </c>
      <c r="H256" s="58">
        <v>34445</v>
      </c>
      <c r="I256" s="58">
        <v>30578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51070</v>
      </c>
      <c r="E259" s="78">
        <f>SUM(E260:E299)</f>
        <v>56045</v>
      </c>
      <c r="F259" s="83">
        <v>1809.55</v>
      </c>
      <c r="G259" s="83">
        <v>1985.75</v>
      </c>
      <c r="H259" s="84">
        <f>IF(D259&gt;0,E259/D259-1,"N/A")</f>
        <v>9.7415312316428526E-2</v>
      </c>
      <c r="I259" s="84">
        <f>IF(F259&gt;0,G259/F259-1,"N/A")</f>
        <v>9.7372274874969023E-2</v>
      </c>
    </row>
    <row r="260" spans="1:9" ht="15.75" customHeight="1" x14ac:dyDescent="0.2">
      <c r="A260" s="138" t="s">
        <v>212</v>
      </c>
      <c r="B260" s="106"/>
      <c r="C260" s="107"/>
      <c r="D260" s="58">
        <v>852</v>
      </c>
      <c r="E260" s="58">
        <v>721</v>
      </c>
      <c r="F260" s="81">
        <v>30.19</v>
      </c>
      <c r="G260" s="81">
        <v>25.55</v>
      </c>
      <c r="H260" s="62">
        <f>IF(D260&gt;0,E260/D260-1,"N/A")</f>
        <v>-0.15375586854460099</v>
      </c>
      <c r="I260" s="62">
        <f>IF(F260&gt;0,G260/F260-1,"N/A")</f>
        <v>-0.15369327591917858</v>
      </c>
    </row>
    <row r="261" spans="1:9" ht="15.75" customHeight="1" x14ac:dyDescent="0.2">
      <c r="A261" s="139" t="s">
        <v>290</v>
      </c>
      <c r="B261" s="108"/>
      <c r="C261" s="109"/>
      <c r="D261" s="60">
        <v>5563</v>
      </c>
      <c r="E261" s="60">
        <v>5764</v>
      </c>
      <c r="F261" s="82">
        <v>197.11</v>
      </c>
      <c r="G261" s="82">
        <v>204.23</v>
      </c>
      <c r="H261" s="63">
        <f>IF(D261&gt;0,E261/D261-1,"N/A")</f>
        <v>3.6131583677871726E-2</v>
      </c>
      <c r="I261" s="63">
        <f>IF(F261&gt;0,G261/F261-1,"N/A")</f>
        <v>3.6121962356044701E-2</v>
      </c>
    </row>
    <row r="262" spans="1:9" ht="15.75" customHeight="1" x14ac:dyDescent="0.2">
      <c r="A262" s="138" t="s">
        <v>213</v>
      </c>
      <c r="B262" s="106"/>
      <c r="C262" s="107"/>
      <c r="D262" s="58">
        <v>657</v>
      </c>
      <c r="E262" s="58">
        <v>547</v>
      </c>
      <c r="F262" s="81">
        <v>23.28</v>
      </c>
      <c r="G262" s="81">
        <v>19.38</v>
      </c>
      <c r="H262" s="62">
        <f t="shared" ref="H262:H299" si="9">IF(D262&gt;0,E262/D262-1,"N/A")</f>
        <v>-0.16742770167427701</v>
      </c>
      <c r="I262" s="62">
        <f t="shared" ref="I262:I299" si="10">IF(F262&gt;0,G262/F262-1,"N/A")</f>
        <v>-0.16752577319587636</v>
      </c>
    </row>
    <row r="263" spans="1:9" ht="15.75" customHeight="1" x14ac:dyDescent="0.2">
      <c r="A263" s="139" t="s">
        <v>214</v>
      </c>
      <c r="B263" s="108"/>
      <c r="C263" s="109"/>
      <c r="D263" s="60">
        <v>122</v>
      </c>
      <c r="E263" s="60">
        <v>119</v>
      </c>
      <c r="F263" s="82">
        <v>4.32</v>
      </c>
      <c r="G263" s="82">
        <v>4.22</v>
      </c>
      <c r="H263" s="63">
        <f t="shared" si="9"/>
        <v>-2.4590163934426257E-2</v>
      </c>
      <c r="I263" s="63">
        <f t="shared" si="10"/>
        <v>-2.3148148148148251E-2</v>
      </c>
    </row>
    <row r="264" spans="1:9" ht="15.75" customHeight="1" x14ac:dyDescent="0.2">
      <c r="A264" s="138" t="s">
        <v>211</v>
      </c>
      <c r="B264" s="106"/>
      <c r="C264" s="107"/>
      <c r="D264" s="58">
        <v>2397</v>
      </c>
      <c r="E264" s="58">
        <v>2672</v>
      </c>
      <c r="F264" s="81">
        <v>84.93</v>
      </c>
      <c r="G264" s="81">
        <v>94.68</v>
      </c>
      <c r="H264" s="62">
        <f t="shared" si="9"/>
        <v>0.11472674176053399</v>
      </c>
      <c r="I264" s="62">
        <f t="shared" si="10"/>
        <v>0.1148004238784881</v>
      </c>
    </row>
    <row r="265" spans="1:9" ht="15.75" customHeight="1" x14ac:dyDescent="0.2">
      <c r="A265" s="139" t="s">
        <v>291</v>
      </c>
      <c r="B265" s="108"/>
      <c r="C265" s="109"/>
      <c r="D265" s="60">
        <v>1738</v>
      </c>
      <c r="E265" s="60">
        <v>1942</v>
      </c>
      <c r="F265" s="82">
        <v>61.58</v>
      </c>
      <c r="G265" s="82">
        <v>68.81</v>
      </c>
      <c r="H265" s="63">
        <f t="shared" si="9"/>
        <v>0.11737629459148446</v>
      </c>
      <c r="I265" s="63">
        <f t="shared" si="10"/>
        <v>0.11740824943163375</v>
      </c>
    </row>
    <row r="266" spans="1:9" ht="15.75" customHeight="1" x14ac:dyDescent="0.2">
      <c r="A266" s="138" t="s">
        <v>236</v>
      </c>
      <c r="B266" s="106"/>
      <c r="C266" s="107"/>
      <c r="D266" s="58">
        <v>14108</v>
      </c>
      <c r="E266" s="58">
        <v>16383</v>
      </c>
      <c r="F266" s="81">
        <v>499.88</v>
      </c>
      <c r="G266" s="81">
        <v>580.49</v>
      </c>
      <c r="H266" s="62">
        <f t="shared" si="9"/>
        <v>0.16125602495038271</v>
      </c>
      <c r="I266" s="62">
        <f t="shared" si="10"/>
        <v>0.16125870208850124</v>
      </c>
    </row>
    <row r="267" spans="1:9" ht="15.75" customHeight="1" x14ac:dyDescent="0.2">
      <c r="A267" s="139" t="s">
        <v>292</v>
      </c>
      <c r="B267" s="108"/>
      <c r="C267" s="109"/>
      <c r="D267" s="60">
        <v>499</v>
      </c>
      <c r="E267" s="60">
        <v>597</v>
      </c>
      <c r="F267" s="82">
        <v>17.68</v>
      </c>
      <c r="G267" s="82">
        <v>21.15</v>
      </c>
      <c r="H267" s="63">
        <f t="shared" si="9"/>
        <v>0.19639278557114226</v>
      </c>
      <c r="I267" s="63">
        <f t="shared" si="10"/>
        <v>0.19626696832579182</v>
      </c>
    </row>
    <row r="268" spans="1:9" ht="15.75" x14ac:dyDescent="0.2">
      <c r="A268" s="138" t="s">
        <v>293</v>
      </c>
      <c r="B268" s="106"/>
      <c r="C268" s="107"/>
      <c r="D268" s="58">
        <v>5</v>
      </c>
      <c r="E268" s="58">
        <v>24</v>
      </c>
      <c r="F268" s="81">
        <v>0.18</v>
      </c>
      <c r="G268" s="81">
        <v>0.85</v>
      </c>
      <c r="H268" s="62">
        <f t="shared" si="9"/>
        <v>3.8</v>
      </c>
      <c r="I268" s="62">
        <f t="shared" si="10"/>
        <v>3.7222222222222223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9034</v>
      </c>
      <c r="E270" s="58">
        <v>8971</v>
      </c>
      <c r="F270" s="81">
        <v>320.10000000000002</v>
      </c>
      <c r="G270" s="81">
        <v>317.87</v>
      </c>
      <c r="H270" s="62">
        <f t="shared" si="9"/>
        <v>-6.9736550808058295E-3</v>
      </c>
      <c r="I270" s="62">
        <f t="shared" si="10"/>
        <v>-6.9665729459544856E-3</v>
      </c>
    </row>
    <row r="271" spans="1:9" ht="15.75" x14ac:dyDescent="0.2">
      <c r="A271" s="139" t="s">
        <v>295</v>
      </c>
      <c r="B271" s="108"/>
      <c r="C271" s="109"/>
      <c r="D271" s="60">
        <v>648</v>
      </c>
      <c r="E271" s="60">
        <v>676</v>
      </c>
      <c r="F271" s="82">
        <v>22.96</v>
      </c>
      <c r="G271" s="82">
        <v>23.95</v>
      </c>
      <c r="H271" s="63">
        <f t="shared" si="9"/>
        <v>4.3209876543209846E-2</v>
      </c>
      <c r="I271" s="63">
        <f t="shared" si="10"/>
        <v>4.3118466898954599E-2</v>
      </c>
    </row>
    <row r="272" spans="1:9" ht="15.75" customHeight="1" x14ac:dyDescent="0.2">
      <c r="A272" s="138" t="s">
        <v>296</v>
      </c>
      <c r="B272" s="106"/>
      <c r="C272" s="107"/>
      <c r="D272" s="58">
        <v>262</v>
      </c>
      <c r="E272" s="58">
        <v>287</v>
      </c>
      <c r="F272" s="81">
        <v>9.2799999999999994</v>
      </c>
      <c r="G272" s="81">
        <v>10.17</v>
      </c>
      <c r="H272" s="62">
        <f t="shared" si="9"/>
        <v>9.5419847328244378E-2</v>
      </c>
      <c r="I272" s="62">
        <f t="shared" si="10"/>
        <v>9.5905172413793149E-2</v>
      </c>
    </row>
    <row r="273" spans="1:9" ht="15.75" customHeight="1" x14ac:dyDescent="0.2">
      <c r="A273" s="139" t="s">
        <v>297</v>
      </c>
      <c r="B273" s="108"/>
      <c r="C273" s="109"/>
      <c r="D273" s="60">
        <v>45</v>
      </c>
      <c r="E273" s="60">
        <v>38</v>
      </c>
      <c r="F273" s="82">
        <v>1.59</v>
      </c>
      <c r="G273" s="82">
        <v>1.35</v>
      </c>
      <c r="H273" s="63">
        <f t="shared" si="9"/>
        <v>-0.15555555555555556</v>
      </c>
      <c r="I273" s="63">
        <f t="shared" si="10"/>
        <v>-0.15094339622641506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294</v>
      </c>
      <c r="E275" s="60">
        <v>134</v>
      </c>
      <c r="F275" s="82">
        <v>10.42</v>
      </c>
      <c r="G275" s="82">
        <v>4.75</v>
      </c>
      <c r="H275" s="63">
        <f t="shared" si="9"/>
        <v>-0.54421768707482987</v>
      </c>
      <c r="I275" s="63">
        <f t="shared" si="10"/>
        <v>-0.54414587332053743</v>
      </c>
    </row>
    <row r="276" spans="1:9" ht="15.75" x14ac:dyDescent="0.2">
      <c r="A276" s="138" t="s">
        <v>299</v>
      </c>
      <c r="B276" s="106"/>
      <c r="C276" s="107"/>
      <c r="D276" s="58">
        <v>0</v>
      </c>
      <c r="E276" s="58">
        <v>0</v>
      </c>
      <c r="F276" s="81">
        <v>0</v>
      </c>
      <c r="G276" s="81">
        <v>0</v>
      </c>
      <c r="H276" s="62" t="str">
        <f t="shared" si="9"/>
        <v>N/A</v>
      </c>
      <c r="I276" s="62" t="str">
        <f t="shared" si="10"/>
        <v>N/A</v>
      </c>
    </row>
    <row r="277" spans="1:9" ht="15.75" x14ac:dyDescent="0.2">
      <c r="A277" s="139" t="s">
        <v>300</v>
      </c>
      <c r="B277" s="108"/>
      <c r="C277" s="109"/>
      <c r="D277" s="60">
        <v>636</v>
      </c>
      <c r="E277" s="60">
        <v>661</v>
      </c>
      <c r="F277" s="82">
        <v>22.54</v>
      </c>
      <c r="G277" s="82">
        <v>23.42</v>
      </c>
      <c r="H277" s="63">
        <f t="shared" si="9"/>
        <v>3.9308176100628867E-2</v>
      </c>
      <c r="I277" s="63">
        <f t="shared" si="10"/>
        <v>3.9041703637977099E-2</v>
      </c>
    </row>
    <row r="278" spans="1:9" ht="15.75" x14ac:dyDescent="0.2">
      <c r="A278" s="138" t="s">
        <v>301</v>
      </c>
      <c r="B278" s="106"/>
      <c r="C278" s="107"/>
      <c r="D278" s="58">
        <v>16</v>
      </c>
      <c r="E278" s="58">
        <v>35</v>
      </c>
      <c r="F278" s="81">
        <v>0.56999999999999995</v>
      </c>
      <c r="G278" s="81">
        <v>1.24</v>
      </c>
      <c r="H278" s="62">
        <f t="shared" si="9"/>
        <v>1.1875</v>
      </c>
      <c r="I278" s="62">
        <f t="shared" si="10"/>
        <v>1.1754385964912282</v>
      </c>
    </row>
    <row r="279" spans="1:9" ht="15.75" x14ac:dyDescent="0.2">
      <c r="A279" s="139" t="s">
        <v>302</v>
      </c>
      <c r="B279" s="108"/>
      <c r="C279" s="109"/>
      <c r="D279" s="60">
        <v>0</v>
      </c>
      <c r="E279" s="60">
        <v>0</v>
      </c>
      <c r="F279" s="82">
        <v>0</v>
      </c>
      <c r="G279" s="82">
        <v>0</v>
      </c>
      <c r="H279" s="63" t="str">
        <f t="shared" si="9"/>
        <v>N/A</v>
      </c>
      <c r="I279" s="63" t="str">
        <f t="shared" si="10"/>
        <v>N/A</v>
      </c>
    </row>
    <row r="280" spans="1:9" ht="15.75" x14ac:dyDescent="0.2">
      <c r="A280" s="138" t="s">
        <v>303</v>
      </c>
      <c r="B280" s="106"/>
      <c r="C280" s="107"/>
      <c r="D280" s="58">
        <v>12</v>
      </c>
      <c r="E280" s="58">
        <v>11</v>
      </c>
      <c r="F280" s="81">
        <v>0.43</v>
      </c>
      <c r="G280" s="81">
        <v>0.39</v>
      </c>
      <c r="H280" s="62">
        <f t="shared" si="9"/>
        <v>-8.333333333333337E-2</v>
      </c>
      <c r="I280" s="62">
        <f t="shared" si="10"/>
        <v>-9.3023255813953432E-2</v>
      </c>
    </row>
    <row r="281" spans="1:9" ht="15.75" x14ac:dyDescent="0.2">
      <c r="A281" s="139" t="s">
        <v>304</v>
      </c>
      <c r="B281" s="108"/>
      <c r="C281" s="109"/>
      <c r="D281" s="60">
        <v>9</v>
      </c>
      <c r="E281" s="60">
        <v>9</v>
      </c>
      <c r="F281" s="82">
        <v>0.32</v>
      </c>
      <c r="G281" s="82">
        <v>0.32</v>
      </c>
      <c r="H281" s="63">
        <f t="shared" si="9"/>
        <v>0</v>
      </c>
      <c r="I281" s="63">
        <f t="shared" si="10"/>
        <v>0</v>
      </c>
    </row>
    <row r="282" spans="1:9" ht="15.75" x14ac:dyDescent="0.2">
      <c r="A282" s="138" t="s">
        <v>305</v>
      </c>
      <c r="B282" s="106"/>
      <c r="C282" s="107"/>
      <c r="D282" s="58">
        <v>24</v>
      </c>
      <c r="E282" s="58">
        <v>10</v>
      </c>
      <c r="F282" s="81">
        <v>0.85</v>
      </c>
      <c r="G282" s="81">
        <v>0.35</v>
      </c>
      <c r="H282" s="62">
        <f t="shared" si="9"/>
        <v>-0.58333333333333326</v>
      </c>
      <c r="I282" s="62">
        <f t="shared" si="10"/>
        <v>-0.58823529411764708</v>
      </c>
    </row>
    <row r="283" spans="1:9" ht="15.75" x14ac:dyDescent="0.2">
      <c r="A283" s="139" t="s">
        <v>306</v>
      </c>
      <c r="B283" s="108"/>
      <c r="C283" s="109"/>
      <c r="D283" s="60">
        <v>853</v>
      </c>
      <c r="E283" s="60">
        <v>765</v>
      </c>
      <c r="F283" s="82">
        <v>30.22</v>
      </c>
      <c r="G283" s="82">
        <v>27.11</v>
      </c>
      <c r="H283" s="63">
        <f t="shared" si="9"/>
        <v>-0.10316529894490034</v>
      </c>
      <c r="I283" s="63">
        <f t="shared" si="10"/>
        <v>-0.10291197882197223</v>
      </c>
    </row>
    <row r="284" spans="1:9" ht="15.75" x14ac:dyDescent="0.2">
      <c r="A284" s="138" t="s">
        <v>237</v>
      </c>
      <c r="B284" s="106"/>
      <c r="C284" s="107"/>
      <c r="D284" s="58">
        <v>4511</v>
      </c>
      <c r="E284" s="58">
        <v>4584</v>
      </c>
      <c r="F284" s="81">
        <v>159.84</v>
      </c>
      <c r="G284" s="81">
        <v>162.41999999999999</v>
      </c>
      <c r="H284" s="62">
        <f t="shared" si="9"/>
        <v>1.6182664597650165E-2</v>
      </c>
      <c r="I284" s="62">
        <f t="shared" si="10"/>
        <v>1.6141141141140958E-2</v>
      </c>
    </row>
    <row r="285" spans="1:9" ht="15.75" x14ac:dyDescent="0.2">
      <c r="A285" s="139" t="s">
        <v>321</v>
      </c>
      <c r="B285" s="108"/>
      <c r="C285" s="109"/>
      <c r="D285" s="60">
        <v>266</v>
      </c>
      <c r="E285" s="60">
        <v>251</v>
      </c>
      <c r="F285" s="82">
        <v>9.43</v>
      </c>
      <c r="G285" s="82">
        <v>8.89</v>
      </c>
      <c r="H285" s="63">
        <f t="shared" si="9"/>
        <v>-5.6390977443608992E-2</v>
      </c>
      <c r="I285" s="63">
        <f t="shared" si="10"/>
        <v>-5.7264050901378538E-2</v>
      </c>
    </row>
    <row r="286" spans="1:9" ht="15.75" x14ac:dyDescent="0.2">
      <c r="A286" s="138" t="s">
        <v>307</v>
      </c>
      <c r="B286" s="106"/>
      <c r="C286" s="107"/>
      <c r="D286" s="58">
        <v>687</v>
      </c>
      <c r="E286" s="58">
        <v>718</v>
      </c>
      <c r="F286" s="81">
        <v>24.34</v>
      </c>
      <c r="G286" s="81">
        <v>25.44</v>
      </c>
      <c r="H286" s="62">
        <f t="shared" si="9"/>
        <v>4.512372634643369E-2</v>
      </c>
      <c r="I286" s="62">
        <f t="shared" si="10"/>
        <v>4.5193097781429881E-2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14</v>
      </c>
      <c r="E288" s="58">
        <v>10</v>
      </c>
      <c r="F288" s="81">
        <v>0.5</v>
      </c>
      <c r="G288" s="81">
        <v>0.35</v>
      </c>
      <c r="H288" s="62">
        <f t="shared" si="9"/>
        <v>-0.2857142857142857</v>
      </c>
      <c r="I288" s="62">
        <f t="shared" si="10"/>
        <v>-0.30000000000000004</v>
      </c>
    </row>
    <row r="289" spans="1:9" ht="15.75" x14ac:dyDescent="0.2">
      <c r="A289" s="139" t="s">
        <v>309</v>
      </c>
      <c r="B289" s="108"/>
      <c r="C289" s="109"/>
      <c r="D289" s="60">
        <v>4</v>
      </c>
      <c r="E289" s="60">
        <v>4</v>
      </c>
      <c r="F289" s="82">
        <v>0.14000000000000001</v>
      </c>
      <c r="G289" s="82">
        <v>0.14000000000000001</v>
      </c>
      <c r="H289" s="63">
        <f t="shared" si="9"/>
        <v>0</v>
      </c>
      <c r="I289" s="63">
        <f t="shared" si="10"/>
        <v>0</v>
      </c>
    </row>
    <row r="290" spans="1:9" ht="15.75" x14ac:dyDescent="0.2">
      <c r="A290" s="138" t="s">
        <v>310</v>
      </c>
      <c r="B290" s="106"/>
      <c r="C290" s="107"/>
      <c r="D290" s="58">
        <v>553</v>
      </c>
      <c r="E290" s="58">
        <v>528</v>
      </c>
      <c r="F290" s="81">
        <v>19.59</v>
      </c>
      <c r="G290" s="81">
        <v>18.71</v>
      </c>
      <c r="H290" s="62">
        <f t="shared" si="9"/>
        <v>-4.5207956600361698E-2</v>
      </c>
      <c r="I290" s="62">
        <f t="shared" si="10"/>
        <v>-4.4920877998979036E-2</v>
      </c>
    </row>
    <row r="291" spans="1:9" ht="15.75" x14ac:dyDescent="0.2">
      <c r="A291" s="139" t="s">
        <v>216</v>
      </c>
      <c r="B291" s="108"/>
      <c r="C291" s="109"/>
      <c r="D291" s="60">
        <v>2834</v>
      </c>
      <c r="E291" s="60">
        <v>2951</v>
      </c>
      <c r="F291" s="82">
        <v>100.42</v>
      </c>
      <c r="G291" s="82">
        <v>104.56</v>
      </c>
      <c r="H291" s="63">
        <f t="shared" si="9"/>
        <v>4.1284403669724856E-2</v>
      </c>
      <c r="I291" s="63">
        <f t="shared" si="10"/>
        <v>4.1226847241585318E-2</v>
      </c>
    </row>
    <row r="292" spans="1:9" ht="15.75" x14ac:dyDescent="0.2">
      <c r="A292" s="138" t="s">
        <v>311</v>
      </c>
      <c r="B292" s="106"/>
      <c r="C292" s="107"/>
      <c r="D292" s="58">
        <v>100</v>
      </c>
      <c r="E292" s="58">
        <v>153</v>
      </c>
      <c r="F292" s="81">
        <v>3.54</v>
      </c>
      <c r="G292" s="81">
        <v>5.42</v>
      </c>
      <c r="H292" s="62">
        <f t="shared" si="9"/>
        <v>0.53</v>
      </c>
      <c r="I292" s="62">
        <f t="shared" si="10"/>
        <v>0.53107344632768361</v>
      </c>
    </row>
    <row r="293" spans="1:9" ht="15.75" x14ac:dyDescent="0.2">
      <c r="A293" s="139" t="s">
        <v>312</v>
      </c>
      <c r="B293" s="108"/>
      <c r="C293" s="109"/>
      <c r="D293" s="60">
        <v>644</v>
      </c>
      <c r="E293" s="60">
        <v>639</v>
      </c>
      <c r="F293" s="82">
        <v>22.82</v>
      </c>
      <c r="G293" s="82">
        <v>22.64</v>
      </c>
      <c r="H293" s="63">
        <f t="shared" si="9"/>
        <v>-7.76397515527949E-3</v>
      </c>
      <c r="I293" s="63">
        <f t="shared" si="10"/>
        <v>-7.8878177037685626E-3</v>
      </c>
    </row>
    <row r="294" spans="1:9" ht="15.75" x14ac:dyDescent="0.2">
      <c r="A294" s="138" t="s">
        <v>313</v>
      </c>
      <c r="B294" s="106"/>
      <c r="C294" s="107"/>
      <c r="D294" s="58">
        <v>31</v>
      </c>
      <c r="E294" s="58">
        <v>23</v>
      </c>
      <c r="F294" s="81">
        <v>1.1000000000000001</v>
      </c>
      <c r="G294" s="81">
        <v>0.81</v>
      </c>
      <c r="H294" s="62">
        <f t="shared" si="9"/>
        <v>-0.25806451612903225</v>
      </c>
      <c r="I294" s="62">
        <f t="shared" si="10"/>
        <v>-0.26363636363636367</v>
      </c>
    </row>
    <row r="295" spans="1:9" ht="15.75" x14ac:dyDescent="0.2">
      <c r="A295" s="139" t="s">
        <v>314</v>
      </c>
      <c r="B295" s="108"/>
      <c r="C295" s="109"/>
      <c r="D295" s="60">
        <v>2</v>
      </c>
      <c r="E295" s="60">
        <v>5</v>
      </c>
      <c r="F295" s="82">
        <v>7.0000000000000007E-2</v>
      </c>
      <c r="G295" s="82">
        <v>0.18</v>
      </c>
      <c r="H295" s="63">
        <f t="shared" si="9"/>
        <v>1.5</v>
      </c>
      <c r="I295" s="63">
        <f t="shared" si="10"/>
        <v>1.5714285714285712</v>
      </c>
    </row>
    <row r="296" spans="1:9" ht="15.75" x14ac:dyDescent="0.2">
      <c r="A296" s="138" t="s">
        <v>315</v>
      </c>
      <c r="B296" s="106"/>
      <c r="C296" s="107"/>
      <c r="D296" s="58">
        <v>0</v>
      </c>
      <c r="E296" s="58">
        <v>0</v>
      </c>
      <c r="F296" s="81">
        <v>0</v>
      </c>
      <c r="G296" s="81">
        <v>0</v>
      </c>
      <c r="H296" s="62" t="str">
        <f t="shared" si="9"/>
        <v>N/A</v>
      </c>
      <c r="I296" s="62" t="str">
        <f t="shared" si="10"/>
        <v>N/A</v>
      </c>
    </row>
    <row r="297" spans="1:9" ht="15.75" x14ac:dyDescent="0.2">
      <c r="A297" s="139" t="s">
        <v>316</v>
      </c>
      <c r="B297" s="108"/>
      <c r="C297" s="109"/>
      <c r="D297" s="60">
        <v>151</v>
      </c>
      <c r="E297" s="60">
        <v>180</v>
      </c>
      <c r="F297" s="82">
        <v>5.35</v>
      </c>
      <c r="G297" s="82">
        <v>6.38</v>
      </c>
      <c r="H297" s="63">
        <f t="shared" si="9"/>
        <v>0.19205298013245042</v>
      </c>
      <c r="I297" s="63">
        <f t="shared" si="10"/>
        <v>0.1925233644859814</v>
      </c>
    </row>
    <row r="298" spans="1:9" ht="15.75" x14ac:dyDescent="0.2">
      <c r="A298" s="138" t="s">
        <v>317</v>
      </c>
      <c r="B298" s="106"/>
      <c r="C298" s="107"/>
      <c r="D298" s="58">
        <v>1022</v>
      </c>
      <c r="E298" s="58">
        <v>2194</v>
      </c>
      <c r="F298" s="81">
        <v>36.21</v>
      </c>
      <c r="G298" s="81">
        <v>77.739999999999995</v>
      </c>
      <c r="H298" s="62">
        <f t="shared" si="9"/>
        <v>1.1467710371819959</v>
      </c>
      <c r="I298" s="62">
        <f t="shared" si="10"/>
        <v>1.1469207401270367</v>
      </c>
    </row>
    <row r="299" spans="1:9" ht="15.75" x14ac:dyDescent="0.2">
      <c r="A299" s="139" t="s">
        <v>318</v>
      </c>
      <c r="B299" s="108"/>
      <c r="C299" s="109"/>
      <c r="D299" s="60">
        <v>2477</v>
      </c>
      <c r="E299" s="60">
        <v>3439</v>
      </c>
      <c r="F299" s="82">
        <v>87.77</v>
      </c>
      <c r="G299" s="82">
        <v>121.85</v>
      </c>
      <c r="H299" s="63">
        <f t="shared" si="9"/>
        <v>0.38837303189341954</v>
      </c>
      <c r="I299" s="63">
        <f t="shared" si="10"/>
        <v>0.38828756978466439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334242</v>
      </c>
      <c r="C384" s="166">
        <f>B384/B$403</f>
        <v>0.26603554176639094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260110</v>
      </c>
      <c r="C385" s="166">
        <f>B385/B$403</f>
        <v>0.2070311473987588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526033</v>
      </c>
      <c r="C386" s="166">
        <f>B386/B$403</f>
        <v>0.41868907600481065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82905</v>
      </c>
      <c r="C387" s="166">
        <f>B387/B$403</f>
        <v>6.5987148802791509E-2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717</v>
      </c>
      <c r="C388" s="166">
        <f>B388/B$403</f>
        <v>5.7068675823655399E-4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266589</v>
      </c>
      <c r="E389" s="166">
        <f>D389/D$403</f>
        <v>0.21384207279754031</v>
      </c>
      <c r="F389" s="165">
        <v>278646</v>
      </c>
      <c r="G389" s="166">
        <f>F389/F$403</f>
        <v>0.22356495953067132</v>
      </c>
      <c r="H389" s="165">
        <v>212088</v>
      </c>
      <c r="I389" s="166">
        <f t="shared" ref="I389:I396" si="11">H389/H$403</f>
        <v>0.18059172041014776</v>
      </c>
    </row>
    <row r="390" spans="1:9" ht="15.75" x14ac:dyDescent="0.25">
      <c r="A390" s="161" t="s">
        <v>345</v>
      </c>
      <c r="B390" s="167"/>
      <c r="C390" s="167"/>
      <c r="D390" s="165">
        <v>244631</v>
      </c>
      <c r="E390" s="166">
        <f t="shared" ref="E390:E397" si="12">D390/D$403</f>
        <v>0.19622865200940431</v>
      </c>
      <c r="F390" s="165">
        <v>244759</v>
      </c>
      <c r="G390" s="166">
        <f t="shared" ref="G390:G397" si="13">F390/F$403</f>
        <v>0.19637653484983664</v>
      </c>
      <c r="H390" s="165">
        <v>166928</v>
      </c>
      <c r="I390" s="166">
        <f t="shared" si="11"/>
        <v>0.14213823839455861</v>
      </c>
    </row>
    <row r="391" spans="1:9" ht="15.75" x14ac:dyDescent="0.25">
      <c r="A391" s="161" t="s">
        <v>346</v>
      </c>
      <c r="B391" s="167"/>
      <c r="C391" s="167"/>
      <c r="D391" s="165">
        <v>125137</v>
      </c>
      <c r="E391" s="166">
        <f t="shared" si="12"/>
        <v>0.10037756795541378</v>
      </c>
      <c r="F391" s="165">
        <v>139750</v>
      </c>
      <c r="G391" s="166">
        <f t="shared" si="13"/>
        <v>0.11212507301167544</v>
      </c>
      <c r="H391" s="165">
        <v>30433</v>
      </c>
      <c r="I391" s="166">
        <f t="shared" si="11"/>
        <v>2.5913525646156441E-2</v>
      </c>
    </row>
    <row r="392" spans="1:9" ht="15.75" x14ac:dyDescent="0.25">
      <c r="A392" s="161" t="s">
        <v>347</v>
      </c>
      <c r="B392" s="167"/>
      <c r="C392" s="167"/>
      <c r="D392" s="165">
        <v>74072</v>
      </c>
      <c r="E392" s="166">
        <f t="shared" si="12"/>
        <v>5.9416217534329643E-2</v>
      </c>
      <c r="F392" s="165">
        <v>71692</v>
      </c>
      <c r="G392" s="166">
        <f t="shared" si="13"/>
        <v>5.7520363036515462E-2</v>
      </c>
      <c r="H392" s="165">
        <v>299882</v>
      </c>
      <c r="I392" s="166">
        <f t="shared" si="11"/>
        <v>0.2553478098715436</v>
      </c>
    </row>
    <row r="393" spans="1:9" ht="15.75" x14ac:dyDescent="0.25">
      <c r="A393" s="161" t="s">
        <v>348</v>
      </c>
      <c r="B393" s="167"/>
      <c r="C393" s="167"/>
      <c r="D393" s="165">
        <v>45552</v>
      </c>
      <c r="E393" s="166">
        <f t="shared" si="12"/>
        <v>3.6539144901228317E-2</v>
      </c>
      <c r="F393" s="165">
        <v>44483</v>
      </c>
      <c r="G393" s="166">
        <f t="shared" si="13"/>
        <v>3.5689872077126004E-2</v>
      </c>
      <c r="H393" s="165">
        <v>39054</v>
      </c>
      <c r="I393" s="166">
        <f t="shared" si="11"/>
        <v>3.3254257897183767E-2</v>
      </c>
    </row>
    <row r="394" spans="1:9" ht="15.75" x14ac:dyDescent="0.25">
      <c r="A394" s="161" t="s">
        <v>349</v>
      </c>
      <c r="B394" s="167"/>
      <c r="C394" s="167"/>
      <c r="D394" s="165">
        <v>37240</v>
      </c>
      <c r="E394" s="166">
        <f t="shared" si="12"/>
        <v>2.9871745612086026E-2</v>
      </c>
      <c r="F394" s="165">
        <v>35911</v>
      </c>
      <c r="G394" s="166">
        <f t="shared" si="13"/>
        <v>2.8812332715007348E-2</v>
      </c>
      <c r="H394" s="165">
        <v>49818</v>
      </c>
      <c r="I394" s="166">
        <f t="shared" si="11"/>
        <v>4.2419742405948195E-2</v>
      </c>
    </row>
    <row r="395" spans="1:9" ht="15.75" x14ac:dyDescent="0.25">
      <c r="A395" s="161" t="s">
        <v>350</v>
      </c>
      <c r="B395" s="167"/>
      <c r="C395" s="167"/>
      <c r="D395" s="165">
        <v>312718</v>
      </c>
      <c r="E395" s="166">
        <f t="shared" si="12"/>
        <v>0.2508440532846487</v>
      </c>
      <c r="F395" s="165">
        <v>294035</v>
      </c>
      <c r="G395" s="166">
        <f t="shared" si="13"/>
        <v>0.23591195594266898</v>
      </c>
      <c r="H395" s="165">
        <v>209895</v>
      </c>
      <c r="I395" s="166">
        <f t="shared" si="11"/>
        <v>0.17872439343804442</v>
      </c>
    </row>
    <row r="396" spans="1:9" ht="15.75" x14ac:dyDescent="0.25">
      <c r="A396" s="161" t="s">
        <v>351</v>
      </c>
      <c r="B396" s="167"/>
      <c r="C396" s="167"/>
      <c r="D396" s="165">
        <v>21227</v>
      </c>
      <c r="E396" s="166">
        <f t="shared" si="12"/>
        <v>1.7027055427168369E-2</v>
      </c>
      <c r="F396" s="165">
        <v>21270</v>
      </c>
      <c r="G396" s="166">
        <f t="shared" si="13"/>
        <v>1.7065476228682194E-2</v>
      </c>
      <c r="H396" s="165">
        <v>28090</v>
      </c>
      <c r="I396" s="166">
        <f t="shared" si="11"/>
        <v>2.3918474530954373E-2</v>
      </c>
    </row>
    <row r="397" spans="1:9" ht="15.75" x14ac:dyDescent="0.25">
      <c r="A397" s="161" t="s">
        <v>352</v>
      </c>
      <c r="B397" s="167"/>
      <c r="C397" s="167"/>
      <c r="D397" s="165">
        <v>36262</v>
      </c>
      <c r="E397" s="166">
        <f t="shared" si="12"/>
        <v>2.9087251326140266E-2</v>
      </c>
      <c r="F397" s="165">
        <v>37776</v>
      </c>
      <c r="G397" s="166">
        <f t="shared" si="13"/>
        <v>3.0308670898669423E-2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54027</v>
      </c>
      <c r="I398" s="166">
        <f>H398/H$403</f>
        <v>4.6003681861298391E-2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18541</v>
      </c>
      <c r="I399" s="166">
        <f>H399/H$403</f>
        <v>1.5787555581289605E-2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674</v>
      </c>
      <c r="C401" s="166">
        <f>B401/B$403</f>
        <v>5.3646147148038697E-4</v>
      </c>
      <c r="D401" s="165">
        <v>999</v>
      </c>
      <c r="E401" s="166">
        <f>D401/D$403</f>
        <v>8.013392552758845E-4</v>
      </c>
      <c r="F401" s="165">
        <v>958</v>
      </c>
      <c r="G401" s="166">
        <f>F401/F$403</f>
        <v>7.6862840747896305E-4</v>
      </c>
      <c r="H401" s="165">
        <v>1021</v>
      </c>
      <c r="I401" s="166">
        <f>H401/H$403</f>
        <v>8.6937566735864765E-4</v>
      </c>
    </row>
    <row r="402" spans="1:9" x14ac:dyDescent="0.2">
      <c r="A402" s="163" t="s">
        <v>356</v>
      </c>
      <c r="B402" s="165">
        <v>51700</v>
      </c>
      <c r="C402" s="166">
        <f>B402/B$403</f>
        <v>4.1149937797531164E-2</v>
      </c>
      <c r="D402" s="165">
        <v>82236</v>
      </c>
      <c r="E402" s="166">
        <f>D402/D$403</f>
        <v>6.5964899896764406E-2</v>
      </c>
      <c r="F402" s="165">
        <v>77096</v>
      </c>
      <c r="G402" s="166">
        <f>F402/F$403</f>
        <v>6.1856133301668198E-2</v>
      </c>
      <c r="H402" s="165">
        <v>64629</v>
      </c>
      <c r="I402" s="166">
        <f>H402/H$403</f>
        <v>5.5031224295516198E-2</v>
      </c>
    </row>
    <row r="403" spans="1:9" ht="15.75" x14ac:dyDescent="0.2">
      <c r="A403" s="140" t="s">
        <v>357</v>
      </c>
      <c r="B403" s="168">
        <f>SUM(B384:B388,B401:B402)</f>
        <v>1256381</v>
      </c>
      <c r="C403" s="169">
        <f>SUM(C384:C388,C401:C402)</f>
        <v>1</v>
      </c>
      <c r="D403" s="168">
        <f>SUM(D389:D397,D400:D402)</f>
        <v>1246663</v>
      </c>
      <c r="E403" s="169">
        <f>SUM(E389:E397,E400:E402)</f>
        <v>1.0000000000000002</v>
      </c>
      <c r="F403" s="168">
        <f>SUM(F389:F397,F400:F402)</f>
        <v>1246376</v>
      </c>
      <c r="G403" s="169">
        <f>SUM(G389:G397,G400:G402)</f>
        <v>0.99999999999999989</v>
      </c>
      <c r="H403" s="168">
        <f>SUM(H389:H396,H398:H402)</f>
        <v>1174406</v>
      </c>
      <c r="I403" s="169">
        <f>SUM(I389:I396,I398:I402)</f>
        <v>1</v>
      </c>
    </row>
    <row r="404" spans="1:9" x14ac:dyDescent="0.2">
      <c r="A404" s="163" t="s">
        <v>358</v>
      </c>
      <c r="B404" s="165">
        <v>1974326</v>
      </c>
      <c r="C404" s="170"/>
      <c r="D404" s="165">
        <v>1974326</v>
      </c>
      <c r="E404" s="170"/>
      <c r="F404" s="165">
        <v>1974326</v>
      </c>
      <c r="G404" s="170"/>
      <c r="H404" s="165">
        <v>1996538</v>
      </c>
      <c r="I404" s="170"/>
    </row>
    <row r="405" spans="1:9" ht="15.75" x14ac:dyDescent="0.2">
      <c r="A405" s="140" t="s">
        <v>359</v>
      </c>
      <c r="B405" s="171">
        <f>B403/B404</f>
        <v>0.6363594462110107</v>
      </c>
      <c r="C405" s="169"/>
      <c r="D405" s="171">
        <f>D403/D404</f>
        <v>0.63143726010800649</v>
      </c>
      <c r="E405" s="169"/>
      <c r="F405" s="171">
        <f>F403/F404</f>
        <v>0.63129189404384078</v>
      </c>
      <c r="G405" s="169"/>
      <c r="H405" s="171">
        <f>H403/H404</f>
        <v>0.5882212109160958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625862</v>
      </c>
      <c r="D429" s="177">
        <f t="shared" ref="D429:D434" si="14">C429/$B$58</f>
        <v>0.22203569318969968</v>
      </c>
      <c r="E429" s="172">
        <v>289360</v>
      </c>
      <c r="F429" s="177">
        <f>E429/$C$58</f>
        <v>0.21161219739258319</v>
      </c>
      <c r="G429" s="172">
        <v>336502</v>
      </c>
      <c r="H429" s="177">
        <f>G429/$D$58</f>
        <v>0.23185639733818036</v>
      </c>
    </row>
    <row r="430" spans="1:8" x14ac:dyDescent="0.2">
      <c r="A430" s="258" t="s">
        <v>364</v>
      </c>
      <c r="B430" s="259"/>
      <c r="C430" s="165">
        <v>590835</v>
      </c>
      <c r="D430" s="178">
        <f t="shared" si="14"/>
        <v>0.20960924099200176</v>
      </c>
      <c r="E430" s="165">
        <v>271003</v>
      </c>
      <c r="F430" s="178">
        <f t="shared" ref="F430:F441" si="15">E430/$C$58</f>
        <v>0.19818751841989984</v>
      </c>
      <c r="G430" s="165">
        <v>319832</v>
      </c>
      <c r="H430" s="178">
        <f t="shared" ref="H430:H441" si="16">G430/$D$58</f>
        <v>0.22037044437615497</v>
      </c>
    </row>
    <row r="431" spans="1:8" x14ac:dyDescent="0.2">
      <c r="A431" s="258" t="s">
        <v>365</v>
      </c>
      <c r="B431" s="259"/>
      <c r="C431" s="165">
        <v>35027</v>
      </c>
      <c r="D431" s="178">
        <f t="shared" si="14"/>
        <v>1.2426452197697911E-2</v>
      </c>
      <c r="E431" s="165">
        <v>18357</v>
      </c>
      <c r="F431" s="178">
        <f t="shared" si="15"/>
        <v>1.3424678972683334E-2</v>
      </c>
      <c r="G431" s="165">
        <v>16670</v>
      </c>
      <c r="H431" s="178">
        <f t="shared" si="16"/>
        <v>1.1485952962025387E-2</v>
      </c>
    </row>
    <row r="432" spans="1:8" ht="15.75" x14ac:dyDescent="0.25">
      <c r="A432" s="256" t="s">
        <v>366</v>
      </c>
      <c r="B432" s="257"/>
      <c r="C432" s="172">
        <v>12347</v>
      </c>
      <c r="D432" s="177">
        <f t="shared" si="14"/>
        <v>4.3803181912517803E-3</v>
      </c>
      <c r="E432" s="172">
        <v>7339</v>
      </c>
      <c r="F432" s="177">
        <f t="shared" si="15"/>
        <v>5.3670926066635609E-3</v>
      </c>
      <c r="G432" s="172">
        <v>5008</v>
      </c>
      <c r="H432" s="177">
        <f t="shared" si="16"/>
        <v>3.4506090242245433E-3</v>
      </c>
    </row>
    <row r="433" spans="1:8" x14ac:dyDescent="0.2">
      <c r="A433" s="258" t="s">
        <v>364</v>
      </c>
      <c r="B433" s="259"/>
      <c r="C433" s="165">
        <v>1116</v>
      </c>
      <c r="D433" s="178">
        <f t="shared" si="14"/>
        <v>3.9592087968226997E-4</v>
      </c>
      <c r="E433" s="165">
        <v>703</v>
      </c>
      <c r="F433" s="178">
        <f t="shared" si="15"/>
        <v>5.1411174580794159E-4</v>
      </c>
      <c r="G433" s="165">
        <v>413</v>
      </c>
      <c r="H433" s="178">
        <f t="shared" si="16"/>
        <v>2.8456500139870935E-4</v>
      </c>
    </row>
    <row r="434" spans="1:8" x14ac:dyDescent="0.2">
      <c r="A434" s="258" t="s">
        <v>365</v>
      </c>
      <c r="B434" s="259"/>
      <c r="C434" s="165">
        <v>11231</v>
      </c>
      <c r="D434" s="178">
        <f t="shared" si="14"/>
        <v>3.9843973115695104E-3</v>
      </c>
      <c r="E434" s="165">
        <v>6636</v>
      </c>
      <c r="F434" s="178">
        <f t="shared" si="15"/>
        <v>4.8529808608556192E-3</v>
      </c>
      <c r="G434" s="165">
        <v>4595</v>
      </c>
      <c r="H434" s="178">
        <f t="shared" si="16"/>
        <v>3.1660440228258339E-3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4793</v>
      </c>
      <c r="D436" s="177">
        <f t="shared" ref="D436:D441" si="17">C436/$B$58</f>
        <v>1.7004021293164156E-3</v>
      </c>
      <c r="E436" s="172">
        <v>2113</v>
      </c>
      <c r="F436" s="177">
        <f t="shared" si="15"/>
        <v>1.5452604820656907E-3</v>
      </c>
      <c r="G436" s="172">
        <v>2680</v>
      </c>
      <c r="H436" s="177">
        <f t="shared" si="16"/>
        <v>1.8465719219093002E-3</v>
      </c>
    </row>
    <row r="437" spans="1:8" x14ac:dyDescent="0.2">
      <c r="A437" s="258" t="s">
        <v>364</v>
      </c>
      <c r="B437" s="259"/>
      <c r="C437" s="165">
        <v>4454</v>
      </c>
      <c r="D437" s="178">
        <f t="shared" si="17"/>
        <v>1.5801358405957261E-3</v>
      </c>
      <c r="E437" s="165">
        <v>1944</v>
      </c>
      <c r="F437" s="178">
        <f t="shared" si="15"/>
        <v>1.4216688959468541E-3</v>
      </c>
      <c r="G437" s="165">
        <v>2510</v>
      </c>
      <c r="H437" s="178">
        <f t="shared" si="16"/>
        <v>1.7294386283553522E-3</v>
      </c>
    </row>
    <row r="438" spans="1:8" x14ac:dyDescent="0.2">
      <c r="A438" s="258" t="s">
        <v>365</v>
      </c>
      <c r="B438" s="259"/>
      <c r="C438" s="165">
        <v>339</v>
      </c>
      <c r="D438" s="178">
        <f t="shared" si="17"/>
        <v>1.2026628872068953E-4</v>
      </c>
      <c r="E438" s="165">
        <v>169</v>
      </c>
      <c r="F438" s="178">
        <f t="shared" si="15"/>
        <v>1.2359158611883661E-4</v>
      </c>
      <c r="G438" s="165">
        <v>170</v>
      </c>
      <c r="H438" s="178">
        <f t="shared" si="16"/>
        <v>1.1713329355394815E-4</v>
      </c>
    </row>
    <row r="439" spans="1:8" ht="15.75" x14ac:dyDescent="0.25">
      <c r="A439" s="256" t="s">
        <v>366</v>
      </c>
      <c r="B439" s="257"/>
      <c r="C439" s="172">
        <v>34</v>
      </c>
      <c r="D439" s="177">
        <f t="shared" si="17"/>
        <v>1.2062105653402489E-5</v>
      </c>
      <c r="E439" s="172">
        <v>20</v>
      </c>
      <c r="F439" s="177">
        <f t="shared" si="15"/>
        <v>1.4626223209329775E-5</v>
      </c>
      <c r="G439" s="172">
        <v>14</v>
      </c>
      <c r="H439" s="177">
        <f t="shared" si="16"/>
        <v>9.6462712338545533E-6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3.5476781333536734E-7</v>
      </c>
      <c r="E440" s="175">
        <v>1</v>
      </c>
      <c r="F440" s="178">
        <f t="shared" si="15"/>
        <v>7.3131116046648881E-7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33</v>
      </c>
      <c r="D441" s="178">
        <f t="shared" si="17"/>
        <v>1.1707337840067123E-5</v>
      </c>
      <c r="E441" s="165">
        <v>19</v>
      </c>
      <c r="F441" s="178">
        <f t="shared" si="15"/>
        <v>1.3894912048863287E-5</v>
      </c>
      <c r="G441" s="165">
        <v>14</v>
      </c>
      <c r="H441" s="178">
        <f t="shared" si="16"/>
        <v>9.6462712338545533E-6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215</v>
      </c>
      <c r="D467" s="60">
        <v>216</v>
      </c>
      <c r="E467" s="60">
        <v>216</v>
      </c>
      <c r="F467" s="60">
        <v>216</v>
      </c>
      <c r="G467" s="60">
        <v>216</v>
      </c>
      <c r="H467" s="60">
        <v>215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1117</v>
      </c>
      <c r="D469" s="60">
        <v>1123</v>
      </c>
      <c r="E469" s="60">
        <v>1130</v>
      </c>
      <c r="F469" s="60">
        <v>1135</v>
      </c>
      <c r="G469" s="60">
        <v>1147</v>
      </c>
      <c r="H469" s="60">
        <v>1161</v>
      </c>
    </row>
    <row r="470" spans="1:8" x14ac:dyDescent="0.2">
      <c r="A470" s="138" t="s">
        <v>441</v>
      </c>
      <c r="B470" s="106"/>
      <c r="C470" s="58">
        <v>187</v>
      </c>
      <c r="D470" s="58">
        <v>189</v>
      </c>
      <c r="E470" s="58">
        <v>189</v>
      </c>
      <c r="F470" s="58">
        <v>189</v>
      </c>
      <c r="G470" s="58">
        <v>191</v>
      </c>
      <c r="H470" s="58">
        <v>193</v>
      </c>
    </row>
    <row r="471" spans="1:8" x14ac:dyDescent="0.2">
      <c r="A471" s="139" t="s">
        <v>442</v>
      </c>
      <c r="B471" s="108"/>
      <c r="C471" s="60">
        <v>6</v>
      </c>
      <c r="D471" s="60">
        <v>6</v>
      </c>
      <c r="E471" s="60">
        <v>6</v>
      </c>
      <c r="F471" s="60">
        <v>6</v>
      </c>
      <c r="G471" s="60">
        <v>6</v>
      </c>
      <c r="H471" s="60">
        <v>6</v>
      </c>
    </row>
    <row r="472" spans="1:8" x14ac:dyDescent="0.2">
      <c r="A472" s="138" t="s">
        <v>443</v>
      </c>
      <c r="B472" s="106"/>
      <c r="C472" s="58">
        <v>924</v>
      </c>
      <c r="D472" s="58">
        <v>928</v>
      </c>
      <c r="E472" s="58">
        <v>935</v>
      </c>
      <c r="F472" s="58">
        <v>940</v>
      </c>
      <c r="G472" s="58">
        <v>949</v>
      </c>
      <c r="H472" s="58">
        <v>961</v>
      </c>
    </row>
    <row r="473" spans="1:8" x14ac:dyDescent="0.2">
      <c r="A473" s="139" t="s">
        <v>444</v>
      </c>
      <c r="B473" s="108"/>
      <c r="C473" s="60">
        <v>3708996</v>
      </c>
      <c r="D473" s="60">
        <v>3511634</v>
      </c>
      <c r="E473" s="60">
        <v>3819444</v>
      </c>
      <c r="F473" s="60">
        <v>3576789</v>
      </c>
      <c r="G473" s="60">
        <v>3610127</v>
      </c>
      <c r="H473" s="60">
        <v>3678800</v>
      </c>
    </row>
    <row r="474" spans="1:8" x14ac:dyDescent="0.2">
      <c r="A474" s="138" t="s">
        <v>445</v>
      </c>
      <c r="B474" s="106"/>
      <c r="C474" s="58">
        <v>0</v>
      </c>
      <c r="D474" s="58">
        <v>19611</v>
      </c>
      <c r="E474" s="58">
        <v>19645</v>
      </c>
      <c r="F474" s="58">
        <v>19824</v>
      </c>
      <c r="G474" s="58">
        <v>20206</v>
      </c>
      <c r="H474" s="58">
        <v>20331</v>
      </c>
    </row>
    <row r="475" spans="1:8" x14ac:dyDescent="0.2">
      <c r="A475" s="139" t="s">
        <v>446</v>
      </c>
      <c r="B475" s="108"/>
      <c r="C475" s="60">
        <v>12990</v>
      </c>
      <c r="D475" s="60">
        <v>13178</v>
      </c>
      <c r="E475" s="60">
        <v>13328</v>
      </c>
      <c r="F475" s="60">
        <v>13485</v>
      </c>
      <c r="G475" s="60">
        <v>13543</v>
      </c>
      <c r="H475" s="60">
        <v>13851</v>
      </c>
    </row>
    <row r="476" spans="1:8" x14ac:dyDescent="0.2">
      <c r="A476" s="138" t="s">
        <v>447</v>
      </c>
      <c r="B476" s="106"/>
      <c r="C476" s="58">
        <v>3069980</v>
      </c>
      <c r="D476" s="58">
        <v>2894063</v>
      </c>
      <c r="E476" s="58">
        <v>3017038</v>
      </c>
      <c r="F476" s="58">
        <v>3013471</v>
      </c>
      <c r="G476" s="58">
        <v>2920193</v>
      </c>
      <c r="H476" s="58">
        <v>3157832</v>
      </c>
    </row>
    <row r="477" spans="1:8" x14ac:dyDescent="0.2">
      <c r="A477" s="139" t="s">
        <v>448</v>
      </c>
      <c r="B477" s="108"/>
      <c r="C477" s="60">
        <v>1893115</v>
      </c>
      <c r="D477" s="60">
        <v>0</v>
      </c>
      <c r="E477" s="60">
        <v>1907655</v>
      </c>
      <c r="F477" s="60">
        <v>1922793</v>
      </c>
      <c r="G477" s="60">
        <v>1943577</v>
      </c>
      <c r="H477" s="60">
        <v>1951886</v>
      </c>
    </row>
    <row r="478" spans="1:8" x14ac:dyDescent="0.2">
      <c r="A478" s="138" t="s">
        <v>449</v>
      </c>
      <c r="B478" s="106"/>
      <c r="C478" s="58">
        <v>1893115</v>
      </c>
      <c r="D478" s="58">
        <v>0</v>
      </c>
      <c r="E478" s="58">
        <v>1907655</v>
      </c>
      <c r="F478" s="58">
        <v>1922793</v>
      </c>
      <c r="G478" s="58">
        <v>1943577</v>
      </c>
      <c r="H478" s="58">
        <v>1951886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491552</v>
      </c>
      <c r="D481" s="60">
        <v>0</v>
      </c>
      <c r="E481" s="60">
        <v>487993</v>
      </c>
      <c r="F481" s="60">
        <v>492533</v>
      </c>
      <c r="G481" s="60">
        <v>496426</v>
      </c>
      <c r="H481" s="60">
        <v>499484</v>
      </c>
    </row>
    <row r="482" spans="1:8" x14ac:dyDescent="0.2">
      <c r="A482" s="138" t="s">
        <v>453</v>
      </c>
      <c r="B482" s="106"/>
      <c r="C482" s="58">
        <v>478447</v>
      </c>
      <c r="D482" s="58">
        <v>0</v>
      </c>
      <c r="E482" s="58">
        <v>487993</v>
      </c>
      <c r="F482" s="58">
        <v>492533</v>
      </c>
      <c r="G482" s="58">
        <v>496426</v>
      </c>
      <c r="H482" s="58">
        <v>499484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13105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4.6511627906977715E-3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-4.6296296296296502E-3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5.3715308863024891E-3</v>
      </c>
      <c r="D489" s="186">
        <f t="shared" si="19"/>
        <v>6.2333036509349959E-3</v>
      </c>
      <c r="E489" s="186">
        <f t="shared" si="19"/>
        <v>4.4247787610618428E-3</v>
      </c>
      <c r="F489" s="186">
        <f t="shared" si="19"/>
        <v>1.0572687224669641E-2</v>
      </c>
      <c r="G489" s="186">
        <f t="shared" si="19"/>
        <v>1.2205754141237923E-2</v>
      </c>
    </row>
    <row r="490" spans="1:8" x14ac:dyDescent="0.2">
      <c r="A490" s="138" t="s">
        <v>441</v>
      </c>
      <c r="B490" s="106"/>
      <c r="C490" s="187">
        <f t="shared" si="19"/>
        <v>1.0695187165775444E-2</v>
      </c>
      <c r="D490" s="187">
        <f t="shared" si="19"/>
        <v>0</v>
      </c>
      <c r="E490" s="187">
        <f t="shared" si="19"/>
        <v>0</v>
      </c>
      <c r="F490" s="187">
        <f t="shared" si="19"/>
        <v>1.0582010582010692E-2</v>
      </c>
      <c r="G490" s="187">
        <f t="shared" si="19"/>
        <v>1.0471204188481575E-2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4.3290043290042934E-3</v>
      </c>
      <c r="D492" s="187">
        <f t="shared" si="19"/>
        <v>7.5431034482758008E-3</v>
      </c>
      <c r="E492" s="187">
        <f t="shared" si="19"/>
        <v>5.3475935828877219E-3</v>
      </c>
      <c r="F492" s="187">
        <f t="shared" si="19"/>
        <v>9.5744680851064246E-3</v>
      </c>
      <c r="G492" s="187">
        <f t="shared" si="19"/>
        <v>1.2644889357218192E-2</v>
      </c>
    </row>
    <row r="493" spans="1:8" x14ac:dyDescent="0.2">
      <c r="A493" s="139" t="s">
        <v>444</v>
      </c>
      <c r="B493" s="108"/>
      <c r="C493" s="186">
        <f t="shared" si="19"/>
        <v>-5.3211704730875997E-2</v>
      </c>
      <c r="D493" s="186">
        <f t="shared" si="19"/>
        <v>8.7654351222251625E-2</v>
      </c>
      <c r="E493" s="186">
        <f t="shared" si="19"/>
        <v>-6.3531498301847122E-2</v>
      </c>
      <c r="F493" s="186">
        <f t="shared" si="19"/>
        <v>9.3206504493275055E-3</v>
      </c>
      <c r="G493" s="186">
        <f t="shared" si="19"/>
        <v>1.9022322483391862E-2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1.7337208709398144E-3</v>
      </c>
      <c r="E494" s="187">
        <f t="shared" si="19"/>
        <v>9.1117332654619965E-3</v>
      </c>
      <c r="F494" s="187">
        <f t="shared" si="19"/>
        <v>1.9269572235673937E-2</v>
      </c>
      <c r="G494" s="187">
        <f t="shared" si="19"/>
        <v>6.186281302583474E-3</v>
      </c>
    </row>
    <row r="495" spans="1:8" x14ac:dyDescent="0.2">
      <c r="A495" s="139" t="s">
        <v>446</v>
      </c>
      <c r="B495" s="108"/>
      <c r="C495" s="186">
        <f t="shared" si="19"/>
        <v>1.4472671285604255E-2</v>
      </c>
      <c r="D495" s="186">
        <f t="shared" si="19"/>
        <v>1.1382607375929554E-2</v>
      </c>
      <c r="E495" s="186">
        <f t="shared" si="19"/>
        <v>1.1779711884753796E-2</v>
      </c>
      <c r="F495" s="186">
        <f t="shared" si="19"/>
        <v>4.3010752688172893E-3</v>
      </c>
      <c r="G495" s="186">
        <f t="shared" si="19"/>
        <v>2.2742376135272746E-2</v>
      </c>
    </row>
    <row r="496" spans="1:8" x14ac:dyDescent="0.2">
      <c r="A496" s="138" t="s">
        <v>447</v>
      </c>
      <c r="B496" s="106"/>
      <c r="C496" s="187">
        <f t="shared" si="19"/>
        <v>-5.7302327702460576E-2</v>
      </c>
      <c r="D496" s="187">
        <f t="shared" si="19"/>
        <v>4.2492164130497612E-2</v>
      </c>
      <c r="E496" s="187">
        <f t="shared" si="19"/>
        <v>-1.1822854070780986E-3</v>
      </c>
      <c r="F496" s="187">
        <f t="shared" si="19"/>
        <v>-3.0953674350939542E-2</v>
      </c>
      <c r="G496" s="187">
        <f t="shared" si="19"/>
        <v>8.1377840437258708E-2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7.9353971236937326E-3</v>
      </c>
      <c r="F497" s="186">
        <f t="shared" si="19"/>
        <v>1.0809275881491054E-2</v>
      </c>
      <c r="G497" s="186">
        <f t="shared" si="19"/>
        <v>4.2751071863889045E-3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7.9353971236937326E-3</v>
      </c>
      <c r="F498" s="187">
        <f t="shared" si="19"/>
        <v>1.0809275881491054E-2</v>
      </c>
      <c r="G498" s="187">
        <f t="shared" si="19"/>
        <v>4.2751071863889045E-3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9.3034121391084579E-3</v>
      </c>
      <c r="F501" s="186">
        <f t="shared" si="19"/>
        <v>7.9040389171893821E-3</v>
      </c>
      <c r="G501" s="186">
        <f t="shared" si="19"/>
        <v>6.1600319080790111E-3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9.3034121391084579E-3</v>
      </c>
      <c r="F502" s="187">
        <f t="shared" si="19"/>
        <v>7.9040389171893821E-3</v>
      </c>
      <c r="G502" s="187">
        <f t="shared" si="19"/>
        <v>6.1600319080790111E-3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80661270</v>
      </c>
      <c r="D508" s="205">
        <v>83172820</v>
      </c>
      <c r="E508" s="205">
        <v>82592216</v>
      </c>
      <c r="F508" s="205">
        <v>83962464</v>
      </c>
      <c r="G508" s="205">
        <v>81930613</v>
      </c>
      <c r="H508" s="205">
        <v>83795693</v>
      </c>
    </row>
    <row r="509" spans="1:9" x14ac:dyDescent="0.2">
      <c r="A509" s="208" t="s">
        <v>458</v>
      </c>
      <c r="B509" s="273"/>
      <c r="C509" s="206">
        <v>46692311</v>
      </c>
      <c r="D509" s="206">
        <v>48655794</v>
      </c>
      <c r="E509" s="206">
        <v>48022918</v>
      </c>
      <c r="F509" s="206">
        <v>49171501</v>
      </c>
      <c r="G509" s="206">
        <v>46475659</v>
      </c>
      <c r="H509" s="206">
        <v>46882610</v>
      </c>
    </row>
    <row r="510" spans="1:9" x14ac:dyDescent="0.2">
      <c r="A510" s="208" t="s">
        <v>459</v>
      </c>
      <c r="B510" s="273"/>
      <c r="C510" s="206">
        <v>11362735</v>
      </c>
      <c r="D510" s="206">
        <v>11455189</v>
      </c>
      <c r="E510" s="206">
        <v>11426923</v>
      </c>
      <c r="F510" s="206">
        <v>11345758</v>
      </c>
      <c r="G510" s="206">
        <v>11819854</v>
      </c>
      <c r="H510" s="206">
        <v>10808927</v>
      </c>
    </row>
    <row r="511" spans="1:9" x14ac:dyDescent="0.2">
      <c r="A511" s="208" t="s">
        <v>460</v>
      </c>
      <c r="B511" s="273"/>
      <c r="C511" s="206">
        <v>22606224</v>
      </c>
      <c r="D511" s="206">
        <v>23061837</v>
      </c>
      <c r="E511" s="206">
        <v>23142375</v>
      </c>
      <c r="F511" s="206">
        <v>23445205</v>
      </c>
      <c r="G511" s="206">
        <v>23635100</v>
      </c>
      <c r="H511" s="206">
        <v>26104156</v>
      </c>
    </row>
    <row r="512" spans="1:9" ht="15.75" x14ac:dyDescent="0.25">
      <c r="A512" s="276" t="s">
        <v>461</v>
      </c>
      <c r="B512" s="257"/>
      <c r="C512" s="205">
        <v>80579893</v>
      </c>
      <c r="D512" s="205">
        <v>83095409</v>
      </c>
      <c r="E512" s="205">
        <v>82516974</v>
      </c>
      <c r="F512" s="205">
        <v>83883286</v>
      </c>
      <c r="G512" s="205">
        <v>81854202</v>
      </c>
      <c r="H512" s="205">
        <v>83720329</v>
      </c>
    </row>
    <row r="513" spans="1:8" x14ac:dyDescent="0.2">
      <c r="A513" s="208" t="s">
        <v>458</v>
      </c>
      <c r="B513" s="273"/>
      <c r="C513" s="206">
        <v>46645645</v>
      </c>
      <c r="D513" s="206">
        <v>48612227</v>
      </c>
      <c r="E513" s="206">
        <v>47981663</v>
      </c>
      <c r="F513" s="206">
        <v>49127087</v>
      </c>
      <c r="G513" s="206">
        <v>46433326</v>
      </c>
      <c r="H513" s="206">
        <v>46840207</v>
      </c>
    </row>
    <row r="514" spans="1:8" x14ac:dyDescent="0.2">
      <c r="A514" s="208" t="s">
        <v>459</v>
      </c>
      <c r="B514" s="273"/>
      <c r="C514" s="206">
        <v>11328024</v>
      </c>
      <c r="D514" s="206">
        <v>11421345</v>
      </c>
      <c r="E514" s="206">
        <v>11392936</v>
      </c>
      <c r="F514" s="206">
        <v>11310994</v>
      </c>
      <c r="G514" s="206">
        <v>11785776</v>
      </c>
      <c r="H514" s="206">
        <v>10775966</v>
      </c>
    </row>
    <row r="515" spans="1:8" x14ac:dyDescent="0.2">
      <c r="A515" s="208" t="s">
        <v>460</v>
      </c>
      <c r="B515" s="273"/>
      <c r="C515" s="206">
        <v>22606224</v>
      </c>
      <c r="D515" s="206">
        <v>23061837</v>
      </c>
      <c r="E515" s="206">
        <v>23142375</v>
      </c>
      <c r="F515" s="206">
        <v>23445205</v>
      </c>
      <c r="G515" s="206">
        <v>23635100</v>
      </c>
      <c r="H515" s="206">
        <v>26104156</v>
      </c>
    </row>
    <row r="516" spans="1:8" ht="15.75" x14ac:dyDescent="0.25">
      <c r="A516" s="276" t="s">
        <v>462</v>
      </c>
      <c r="B516" s="257"/>
      <c r="C516" s="205">
        <v>81377</v>
      </c>
      <c r="D516" s="205">
        <v>77411</v>
      </c>
      <c r="E516" s="205">
        <v>75242</v>
      </c>
      <c r="F516" s="205">
        <v>79178</v>
      </c>
      <c r="G516" s="205">
        <v>76411</v>
      </c>
      <c r="H516" s="205">
        <v>75364</v>
      </c>
    </row>
    <row r="517" spans="1:8" x14ac:dyDescent="0.2">
      <c r="A517" s="208" t="s">
        <v>458</v>
      </c>
      <c r="B517" s="273"/>
      <c r="C517" s="206">
        <v>46666</v>
      </c>
      <c r="D517" s="206">
        <v>43567</v>
      </c>
      <c r="E517" s="206">
        <v>41255</v>
      </c>
      <c r="F517" s="206">
        <v>44414</v>
      </c>
      <c r="G517" s="206">
        <v>42333</v>
      </c>
      <c r="H517" s="206">
        <v>42403</v>
      </c>
    </row>
    <row r="518" spans="1:8" x14ac:dyDescent="0.2">
      <c r="A518" s="208" t="s">
        <v>459</v>
      </c>
      <c r="B518" s="273"/>
      <c r="C518" s="206">
        <v>34711</v>
      </c>
      <c r="D518" s="206">
        <v>33844</v>
      </c>
      <c r="E518" s="206">
        <v>33987</v>
      </c>
      <c r="F518" s="206">
        <v>34764</v>
      </c>
      <c r="G518" s="206">
        <v>34078</v>
      </c>
      <c r="H518" s="206">
        <v>32961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52342</v>
      </c>
      <c r="D521" s="200">
        <v>52799</v>
      </c>
      <c r="E521" s="200">
        <v>80676</v>
      </c>
      <c r="F521" s="200">
        <v>54609</v>
      </c>
      <c r="G521" s="200">
        <v>55383</v>
      </c>
      <c r="H521" s="200">
        <v>56194</v>
      </c>
    </row>
    <row r="522" spans="1:8" x14ac:dyDescent="0.2">
      <c r="A522" s="208" t="s">
        <v>458</v>
      </c>
      <c r="B522" s="273"/>
      <c r="C522" s="201">
        <v>23613</v>
      </c>
      <c r="D522" s="201">
        <v>23831</v>
      </c>
      <c r="E522" s="201">
        <v>37153</v>
      </c>
      <c r="F522" s="201">
        <v>24463</v>
      </c>
      <c r="G522" s="201">
        <v>24740</v>
      </c>
      <c r="H522" s="201">
        <v>25062</v>
      </c>
    </row>
    <row r="523" spans="1:8" x14ac:dyDescent="0.2">
      <c r="A523" s="208" t="s">
        <v>459</v>
      </c>
      <c r="B523" s="273"/>
      <c r="C523" s="201">
        <v>22624</v>
      </c>
      <c r="D523" s="201">
        <v>22728</v>
      </c>
      <c r="E523" s="201">
        <v>37098</v>
      </c>
      <c r="F523" s="201">
        <v>23498</v>
      </c>
      <c r="G523" s="201">
        <v>23873</v>
      </c>
      <c r="H523" s="201">
        <v>24253</v>
      </c>
    </row>
    <row r="524" spans="1:8" x14ac:dyDescent="0.2">
      <c r="A524" s="208" t="s">
        <v>460</v>
      </c>
      <c r="B524" s="273"/>
      <c r="C524" s="201">
        <v>6105</v>
      </c>
      <c r="D524" s="201">
        <v>6240</v>
      </c>
      <c r="E524" s="201">
        <v>6425</v>
      </c>
      <c r="F524" s="201">
        <v>6648</v>
      </c>
      <c r="G524" s="201">
        <v>6770</v>
      </c>
      <c r="H524" s="201">
        <v>6879</v>
      </c>
    </row>
    <row r="525" spans="1:8" ht="15.75" x14ac:dyDescent="0.25">
      <c r="A525" s="276" t="s">
        <v>461</v>
      </c>
      <c r="B525" s="257"/>
      <c r="C525" s="200">
        <v>26457</v>
      </c>
      <c r="D525" s="200">
        <v>26735</v>
      </c>
      <c r="E525" s="200">
        <v>41349</v>
      </c>
      <c r="F525" s="200">
        <v>27527</v>
      </c>
      <c r="G525" s="200">
        <v>27849</v>
      </c>
      <c r="H525" s="200">
        <v>28255</v>
      </c>
    </row>
    <row r="526" spans="1:8" x14ac:dyDescent="0.2">
      <c r="A526" s="208" t="s">
        <v>458</v>
      </c>
      <c r="B526" s="273"/>
      <c r="C526" s="201">
        <v>4000</v>
      </c>
      <c r="D526" s="201">
        <v>4074</v>
      </c>
      <c r="E526" s="201">
        <v>4309</v>
      </c>
      <c r="F526" s="201">
        <v>4183</v>
      </c>
      <c r="G526" s="201">
        <v>4261</v>
      </c>
      <c r="H526" s="201">
        <v>4384</v>
      </c>
    </row>
    <row r="527" spans="1:8" x14ac:dyDescent="0.2">
      <c r="A527" s="208" t="s">
        <v>459</v>
      </c>
      <c r="B527" s="273"/>
      <c r="C527" s="201">
        <v>18500</v>
      </c>
      <c r="D527" s="201">
        <v>18622</v>
      </c>
      <c r="E527" s="201">
        <v>32918</v>
      </c>
      <c r="F527" s="201">
        <v>19008</v>
      </c>
      <c r="G527" s="201">
        <v>19195</v>
      </c>
      <c r="H527" s="201">
        <v>19407</v>
      </c>
    </row>
    <row r="528" spans="1:8" x14ac:dyDescent="0.2">
      <c r="A528" s="208" t="s">
        <v>460</v>
      </c>
      <c r="B528" s="273"/>
      <c r="C528" s="201">
        <v>3957</v>
      </c>
      <c r="D528" s="201">
        <v>4039</v>
      </c>
      <c r="E528" s="201">
        <v>4122</v>
      </c>
      <c r="F528" s="201">
        <v>4336</v>
      </c>
      <c r="G528" s="201">
        <v>4393</v>
      </c>
      <c r="H528" s="201">
        <v>4464</v>
      </c>
    </row>
    <row r="529" spans="1:8" ht="15.75" x14ac:dyDescent="0.25">
      <c r="A529" s="276" t="s">
        <v>462</v>
      </c>
      <c r="B529" s="257"/>
      <c r="C529" s="200">
        <v>25885</v>
      </c>
      <c r="D529" s="200">
        <v>26064</v>
      </c>
      <c r="E529" s="200">
        <v>39327</v>
      </c>
      <c r="F529" s="200">
        <v>27082</v>
      </c>
      <c r="G529" s="200">
        <v>27534</v>
      </c>
      <c r="H529" s="200">
        <v>27939</v>
      </c>
    </row>
    <row r="530" spans="1:8" x14ac:dyDescent="0.2">
      <c r="A530" s="208" t="s">
        <v>458</v>
      </c>
      <c r="B530" s="273"/>
      <c r="C530" s="201">
        <v>19613</v>
      </c>
      <c r="D530" s="201">
        <v>19757</v>
      </c>
      <c r="E530" s="201">
        <v>32844</v>
      </c>
      <c r="F530" s="201">
        <v>20280</v>
      </c>
      <c r="G530" s="201">
        <v>20479</v>
      </c>
      <c r="H530" s="201">
        <v>20678</v>
      </c>
    </row>
    <row r="531" spans="1:8" x14ac:dyDescent="0.2">
      <c r="A531" s="208" t="s">
        <v>459</v>
      </c>
      <c r="B531" s="273"/>
      <c r="C531" s="201">
        <v>4124</v>
      </c>
      <c r="D531" s="201">
        <v>4106</v>
      </c>
      <c r="E531" s="201">
        <v>4180</v>
      </c>
      <c r="F531" s="201">
        <v>4490</v>
      </c>
      <c r="G531" s="201">
        <v>4678</v>
      </c>
      <c r="H531" s="201">
        <v>4846</v>
      </c>
    </row>
    <row r="532" spans="1:8" x14ac:dyDescent="0.2">
      <c r="A532" s="208" t="s">
        <v>460</v>
      </c>
      <c r="B532" s="273"/>
      <c r="C532" s="201">
        <v>2148</v>
      </c>
      <c r="D532" s="201">
        <v>2201</v>
      </c>
      <c r="E532" s="201">
        <v>2303</v>
      </c>
      <c r="F532" s="201">
        <v>2312</v>
      </c>
      <c r="G532" s="201">
        <v>2377</v>
      </c>
      <c r="H532" s="201">
        <v>2415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1541040</v>
      </c>
      <c r="D534" s="203">
        <v>1575270</v>
      </c>
      <c r="E534" s="203">
        <v>1023750</v>
      </c>
      <c r="F534" s="203">
        <v>1537520</v>
      </c>
      <c r="G534" s="203">
        <v>1479350</v>
      </c>
      <c r="H534" s="203">
        <v>1491190</v>
      </c>
    </row>
    <row r="535" spans="1:8" x14ac:dyDescent="0.2">
      <c r="A535" s="208" t="s">
        <v>458</v>
      </c>
      <c r="B535" s="273"/>
      <c r="C535" s="204">
        <v>1977400</v>
      </c>
      <c r="D535" s="204">
        <v>2041700</v>
      </c>
      <c r="E535" s="204">
        <v>1292570</v>
      </c>
      <c r="F535" s="204">
        <v>2010040</v>
      </c>
      <c r="G535" s="204">
        <v>1878560</v>
      </c>
      <c r="H535" s="204">
        <v>1870670</v>
      </c>
    </row>
    <row r="536" spans="1:8" x14ac:dyDescent="0.2">
      <c r="A536" s="208" t="s">
        <v>459</v>
      </c>
      <c r="B536" s="273"/>
      <c r="C536" s="204">
        <v>502240</v>
      </c>
      <c r="D536" s="204">
        <v>504010</v>
      </c>
      <c r="E536" s="204">
        <v>308020</v>
      </c>
      <c r="F536" s="204">
        <v>482840</v>
      </c>
      <c r="G536" s="204">
        <v>495110</v>
      </c>
      <c r="H536" s="204">
        <v>445670</v>
      </c>
    </row>
    <row r="537" spans="1:8" x14ac:dyDescent="0.2">
      <c r="A537" s="208" t="s">
        <v>460</v>
      </c>
      <c r="B537" s="273"/>
      <c r="C537" s="204">
        <v>3702900</v>
      </c>
      <c r="D537" s="204">
        <v>3695810</v>
      </c>
      <c r="E537" s="204">
        <v>3601930</v>
      </c>
      <c r="F537" s="204">
        <v>3526660</v>
      </c>
      <c r="G537" s="204">
        <v>3491150</v>
      </c>
      <c r="H537" s="204">
        <v>3794760</v>
      </c>
    </row>
    <row r="538" spans="1:8" ht="15.75" x14ac:dyDescent="0.25">
      <c r="A538" s="276" t="s">
        <v>461</v>
      </c>
      <c r="B538" s="257"/>
      <c r="C538" s="203">
        <v>3045690</v>
      </c>
      <c r="D538" s="203">
        <v>3108110</v>
      </c>
      <c r="E538" s="203">
        <v>1995620</v>
      </c>
      <c r="F538" s="203">
        <v>3047310</v>
      </c>
      <c r="G538" s="203">
        <v>2939220</v>
      </c>
      <c r="H538" s="203">
        <v>2963030</v>
      </c>
    </row>
    <row r="539" spans="1:8" x14ac:dyDescent="0.2">
      <c r="A539" s="208" t="s">
        <v>458</v>
      </c>
      <c r="B539" s="273"/>
      <c r="C539" s="204">
        <v>11661410</v>
      </c>
      <c r="D539" s="204">
        <v>11932310</v>
      </c>
      <c r="E539" s="204">
        <v>11135220</v>
      </c>
      <c r="F539" s="204">
        <v>11744460</v>
      </c>
      <c r="G539" s="204">
        <v>10897280</v>
      </c>
      <c r="H539" s="204">
        <v>10684350</v>
      </c>
    </row>
    <row r="540" spans="1:8" x14ac:dyDescent="0.2">
      <c r="A540" s="208" t="s">
        <v>459</v>
      </c>
      <c r="B540" s="273"/>
      <c r="C540" s="204">
        <v>612330</v>
      </c>
      <c r="D540" s="204">
        <v>613330</v>
      </c>
      <c r="E540" s="204">
        <v>346100</v>
      </c>
      <c r="F540" s="204">
        <v>595060</v>
      </c>
      <c r="G540" s="204">
        <v>614000</v>
      </c>
      <c r="H540" s="204">
        <v>555260</v>
      </c>
    </row>
    <row r="541" spans="1:8" x14ac:dyDescent="0.2">
      <c r="A541" s="208" t="s">
        <v>460</v>
      </c>
      <c r="B541" s="273"/>
      <c r="C541" s="204">
        <v>5712970</v>
      </c>
      <c r="D541" s="204">
        <v>5709790</v>
      </c>
      <c r="E541" s="204">
        <v>5614360</v>
      </c>
      <c r="F541" s="204">
        <v>5407100</v>
      </c>
      <c r="G541" s="204">
        <v>5380170</v>
      </c>
      <c r="H541" s="204">
        <v>5847710</v>
      </c>
    </row>
    <row r="542" spans="1:8" ht="15.75" x14ac:dyDescent="0.25">
      <c r="A542" s="276" t="s">
        <v>462</v>
      </c>
      <c r="B542" s="257"/>
      <c r="C542" s="203">
        <v>3140</v>
      </c>
      <c r="D542" s="203">
        <v>2970</v>
      </c>
      <c r="E542" s="203">
        <v>1910</v>
      </c>
      <c r="F542" s="203">
        <v>2920</v>
      </c>
      <c r="G542" s="203">
        <v>2780</v>
      </c>
      <c r="H542" s="203">
        <v>2700</v>
      </c>
    </row>
    <row r="543" spans="1:8" x14ac:dyDescent="0.2">
      <c r="A543" s="208" t="s">
        <v>458</v>
      </c>
      <c r="B543" s="273"/>
      <c r="C543" s="204">
        <v>2380</v>
      </c>
      <c r="D543" s="204">
        <v>2210</v>
      </c>
      <c r="E543" s="204">
        <v>1260</v>
      </c>
      <c r="F543" s="204">
        <v>2190</v>
      </c>
      <c r="G543" s="204">
        <v>2070</v>
      </c>
      <c r="H543" s="204">
        <v>2050</v>
      </c>
    </row>
    <row r="544" spans="1:8" x14ac:dyDescent="0.2">
      <c r="A544" s="208" t="s">
        <v>459</v>
      </c>
      <c r="B544" s="273"/>
      <c r="C544" s="204">
        <v>8420</v>
      </c>
      <c r="D544" s="204">
        <v>8240</v>
      </c>
      <c r="E544" s="204">
        <v>8130</v>
      </c>
      <c r="F544" s="204">
        <v>7740</v>
      </c>
      <c r="G544" s="204">
        <v>7280</v>
      </c>
      <c r="H544" s="204">
        <v>6800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1125.79</v>
      </c>
      <c r="D550" s="195">
        <v>1240.06</v>
      </c>
      <c r="E550" s="195">
        <v>1345.46</v>
      </c>
      <c r="F550" s="195">
        <v>1425.2</v>
      </c>
      <c r="G550" s="195">
        <v>1721.6</v>
      </c>
      <c r="H550" s="195">
        <v>1938.66</v>
      </c>
    </row>
    <row r="551" spans="1:8" ht="15.75" x14ac:dyDescent="0.2">
      <c r="A551" s="274" t="s">
        <v>473</v>
      </c>
      <c r="B551" s="275"/>
      <c r="C551" s="196">
        <v>3644612</v>
      </c>
      <c r="D551" s="196">
        <v>3846522</v>
      </c>
      <c r="E551" s="196">
        <v>4123329</v>
      </c>
      <c r="F551" s="196">
        <v>4194306</v>
      </c>
      <c r="G551" s="196">
        <v>4552566</v>
      </c>
      <c r="H551" s="196">
        <v>6276085</v>
      </c>
    </row>
    <row r="552" spans="1:8" ht="15.75" x14ac:dyDescent="0.2">
      <c r="A552" s="280" t="s">
        <v>474</v>
      </c>
      <c r="B552" s="275"/>
      <c r="C552" s="195">
        <v>308.89</v>
      </c>
      <c r="D552" s="195">
        <v>322.38</v>
      </c>
      <c r="E552" s="195">
        <v>326.3</v>
      </c>
      <c r="F552" s="195">
        <v>339.79</v>
      </c>
      <c r="G552" s="195">
        <v>378.16</v>
      </c>
      <c r="H552" s="195">
        <v>308.89999999999998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0.10150205633377452</v>
      </c>
      <c r="D556" s="197">
        <f>IF(AND(D550&gt;0,E550&gt;0)=TRUE,E550/D550-1,"")</f>
        <v>8.4995887295776118E-2</v>
      </c>
      <c r="E556" s="197">
        <f>IF(AND(E550&gt;0,F550&gt;0)=TRUE,F550/E550-1,"")</f>
        <v>5.9265975948746163E-2</v>
      </c>
      <c r="F556" s="197">
        <f>IF(AND(F550&gt;0,G550&gt;0)=TRUE,G550/F550-1,"")</f>
        <v>0.20797081111422955</v>
      </c>
      <c r="G556" s="197">
        <f>IF(AND(G550&gt;0,H550&gt;0)=TRUE,H550/G550-1,"")</f>
        <v>0.12608039033457263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5.539958711654358E-2</v>
      </c>
      <c r="D557" s="197">
        <f t="shared" si="20"/>
        <v>7.1962931708176914E-2</v>
      </c>
      <c r="E557" s="197">
        <f t="shared" si="20"/>
        <v>1.7213518494401114E-2</v>
      </c>
      <c r="F557" s="197">
        <f t="shared" si="20"/>
        <v>8.5415799419498617E-2</v>
      </c>
      <c r="G557" s="197">
        <f t="shared" si="20"/>
        <v>0.37858188107541979</v>
      </c>
    </row>
    <row r="558" spans="1:8" ht="15.75" x14ac:dyDescent="0.2">
      <c r="A558" s="280" t="s">
        <v>474</v>
      </c>
      <c r="B558" s="275"/>
      <c r="C558" s="197">
        <f t="shared" si="20"/>
        <v>4.3672504775162713E-2</v>
      </c>
      <c r="D558" s="197">
        <f t="shared" si="20"/>
        <v>1.2159563248340444E-2</v>
      </c>
      <c r="E558" s="197">
        <f t="shared" si="20"/>
        <v>4.1342323015629789E-2</v>
      </c>
      <c r="F558" s="197">
        <f t="shared" si="20"/>
        <v>0.1129226875423055</v>
      </c>
      <c r="G558" s="197">
        <f t="shared" si="20"/>
        <v>-0.18314998942246674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410.01</v>
      </c>
      <c r="D562" s="195">
        <v>509.48</v>
      </c>
      <c r="E562" s="195">
        <v>534.51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1529789</v>
      </c>
      <c r="D563" s="196">
        <v>1551982</v>
      </c>
      <c r="E563" s="196">
        <v>1625293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268.02</v>
      </c>
      <c r="D564" s="195">
        <v>328.28</v>
      </c>
      <c r="E564" s="195">
        <v>328.87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0.24260383893075788</v>
      </c>
      <c r="D568" s="197">
        <f>IF(AND(D562&gt;0,E562&gt;0)=TRUE,E562/D562-1,"")</f>
        <v>4.9128523200125507E-2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1.4507229428372126E-2</v>
      </c>
      <c r="D569" s="197">
        <f t="shared" si="21"/>
        <v>4.7237016924165376E-2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0.22483396761435714</v>
      </c>
      <c r="D570" s="197">
        <f t="shared" si="21"/>
        <v>1.7972462531985478E-3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1851844</v>
      </c>
      <c r="E591" s="147">
        <v>518533</v>
      </c>
      <c r="F591" s="147">
        <v>144440</v>
      </c>
      <c r="G591" s="147">
        <v>1309310</v>
      </c>
      <c r="H591" s="147">
        <v>476848</v>
      </c>
      <c r="I591" s="147">
        <v>9953</v>
      </c>
    </row>
    <row r="592" spans="1:9" x14ac:dyDescent="0.2">
      <c r="A592" s="233" t="s">
        <v>121</v>
      </c>
      <c r="B592" s="234"/>
      <c r="C592" s="234"/>
      <c r="D592" s="148">
        <v>2381933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0.77745427768119424</v>
      </c>
      <c r="E593" s="87">
        <f t="shared" si="22"/>
        <v>0.21769420046659582</v>
      </c>
      <c r="F593" s="87">
        <f t="shared" si="22"/>
        <v>6.0639824881724216E-2</v>
      </c>
      <c r="G593" s="87">
        <f t="shared" si="22"/>
        <v>0.54968380722715537</v>
      </c>
      <c r="H593" s="87">
        <f t="shared" si="22"/>
        <v>0.20019370821933277</v>
      </c>
      <c r="I593" s="87">
        <f t="shared" si="22"/>
        <v>4.1785390269163739E-3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3706714</v>
      </c>
      <c r="E596" s="144">
        <v>1273584</v>
      </c>
      <c r="F596" s="144">
        <v>148660</v>
      </c>
      <c r="G596" s="144">
        <v>1654367</v>
      </c>
      <c r="H596" s="144">
        <v>618527</v>
      </c>
      <c r="I596" s="144">
        <v>11576</v>
      </c>
    </row>
    <row r="597" spans="1:9" x14ac:dyDescent="0.2">
      <c r="A597" s="233" t="s">
        <v>125</v>
      </c>
      <c r="B597" s="234"/>
      <c r="C597" s="234"/>
      <c r="D597" s="143">
        <v>62498</v>
      </c>
      <c r="E597" s="144">
        <v>54179</v>
      </c>
      <c r="F597" s="144">
        <v>98</v>
      </c>
      <c r="G597" s="144">
        <v>1637</v>
      </c>
      <c r="H597" s="144">
        <v>5842</v>
      </c>
      <c r="I597" s="144">
        <v>546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2.5</v>
      </c>
      <c r="F598" s="142">
        <v>1</v>
      </c>
      <c r="G598" s="142">
        <v>1.3</v>
      </c>
      <c r="H598" s="142">
        <v>1.3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87585.07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72968456031</v>
      </c>
      <c r="E601" s="151">
        <v>18097283252</v>
      </c>
      <c r="F601" s="151">
        <v>48279815235</v>
      </c>
      <c r="G601" s="151">
        <v>2411562265</v>
      </c>
      <c r="H601" s="151">
        <v>3892852529</v>
      </c>
      <c r="I601" s="151">
        <v>286942750</v>
      </c>
    </row>
    <row r="602" spans="1:9" x14ac:dyDescent="0.2">
      <c r="A602" s="233" t="s">
        <v>130</v>
      </c>
      <c r="B602" s="234"/>
      <c r="C602" s="234"/>
      <c r="D602" s="152">
        <v>19685.48</v>
      </c>
      <c r="E602" s="153">
        <v>14209.73</v>
      </c>
      <c r="F602" s="153">
        <v>324766.68</v>
      </c>
      <c r="G602" s="153">
        <v>1457.69</v>
      </c>
      <c r="H602" s="153">
        <v>6293.75</v>
      </c>
      <c r="I602" s="153">
        <v>24787.73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14009139963</v>
      </c>
      <c r="E604" s="155">
        <v>8399872606</v>
      </c>
      <c r="F604" s="155">
        <v>644838175</v>
      </c>
      <c r="G604" s="155">
        <v>2330358779</v>
      </c>
      <c r="H604" s="155">
        <v>2440107198</v>
      </c>
      <c r="I604" s="155">
        <v>193963205</v>
      </c>
    </row>
    <row r="605" spans="1:9" x14ac:dyDescent="0.2">
      <c r="A605" s="233" t="s">
        <v>133</v>
      </c>
      <c r="B605" s="234"/>
      <c r="C605" s="234"/>
      <c r="D605" s="152">
        <v>3779.4</v>
      </c>
      <c r="E605" s="153">
        <v>6595.46</v>
      </c>
      <c r="F605" s="153">
        <v>4337.67</v>
      </c>
      <c r="G605" s="153">
        <v>1408.61</v>
      </c>
      <c r="H605" s="153">
        <v>3945.03</v>
      </c>
      <c r="I605" s="153">
        <v>16755.63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20312217398</v>
      </c>
      <c r="E607" s="157">
        <v>11409907034</v>
      </c>
      <c r="F607" s="157">
        <v>1327243347</v>
      </c>
      <c r="G607" s="157">
        <v>2608537766</v>
      </c>
      <c r="H607" s="157">
        <v>4804578844</v>
      </c>
      <c r="I607" s="157">
        <v>161950407</v>
      </c>
    </row>
    <row r="608" spans="1:9" x14ac:dyDescent="0.2">
      <c r="A608" s="233" t="s">
        <v>112</v>
      </c>
      <c r="B608" s="234"/>
      <c r="C608" s="234"/>
      <c r="D608" s="158">
        <v>18300.38</v>
      </c>
      <c r="E608" s="159">
        <v>17166.22</v>
      </c>
      <c r="F608" s="159">
        <v>68833.279999999999</v>
      </c>
      <c r="G608" s="159">
        <v>15122.4</v>
      </c>
      <c r="H608" s="159">
        <v>19173.37</v>
      </c>
      <c r="I608" s="159">
        <v>55864.23</v>
      </c>
    </row>
    <row r="609" spans="1:9" x14ac:dyDescent="0.2">
      <c r="A609" s="233" t="s">
        <v>135</v>
      </c>
      <c r="B609" s="234"/>
      <c r="C609" s="234"/>
      <c r="D609" s="143">
        <v>1109934</v>
      </c>
      <c r="E609" s="144">
        <v>664672</v>
      </c>
      <c r="F609" s="144">
        <v>19282</v>
      </c>
      <c r="G609" s="144">
        <v>172495</v>
      </c>
      <c r="H609" s="144">
        <v>250586</v>
      </c>
      <c r="I609" s="144">
        <v>2899</v>
      </c>
    </row>
    <row r="610" spans="1:9" x14ac:dyDescent="0.2">
      <c r="A610" s="233" t="s">
        <v>113</v>
      </c>
      <c r="B610" s="234"/>
      <c r="C610" s="234"/>
      <c r="D610" s="87">
        <v>1.5599999999999999E-2</v>
      </c>
      <c r="E610" s="89">
        <v>9.4000000000000004E-3</v>
      </c>
      <c r="F610" s="89">
        <v>2.9999999999999997E-4</v>
      </c>
      <c r="G610" s="89">
        <v>2.3999999999999998E-3</v>
      </c>
      <c r="H610" s="89">
        <v>3.5000000000000001E-3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0.97</v>
      </c>
      <c r="E612" s="142">
        <v>0.56000000000000005</v>
      </c>
      <c r="F612" s="142">
        <v>0.1</v>
      </c>
      <c r="G612" s="142">
        <v>0.35</v>
      </c>
      <c r="H612" s="142">
        <v>0.28999999999999998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1.32</v>
      </c>
      <c r="E613" s="142">
        <v>0.56000000000000005</v>
      </c>
      <c r="F613" s="142">
        <v>0.04</v>
      </c>
      <c r="G613" s="142">
        <v>0.85</v>
      </c>
      <c r="H613" s="142">
        <v>0.27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0.56999999999999995</v>
      </c>
      <c r="E614" s="142">
        <v>0.41</v>
      </c>
      <c r="F614" s="142">
        <v>0.03</v>
      </c>
      <c r="G614" s="142">
        <v>0.13</v>
      </c>
      <c r="H614" s="142">
        <v>0.25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0.41</v>
      </c>
      <c r="E615" s="142">
        <v>0.28999999999999998</v>
      </c>
      <c r="F615" s="142">
        <v>0.02</v>
      </c>
      <c r="G615" s="142">
        <v>0.08</v>
      </c>
      <c r="H615" s="142">
        <v>0.19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19.38</v>
      </c>
      <c r="E616" s="142">
        <v>12.28</v>
      </c>
      <c r="F616" s="142">
        <v>0.61</v>
      </c>
      <c r="G616" s="142">
        <v>4.88</v>
      </c>
      <c r="H616" s="142">
        <v>6.81</v>
      </c>
      <c r="I616" s="142">
        <v>0.11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22.65</v>
      </c>
      <c r="E618" s="142">
        <v>14.1</v>
      </c>
      <c r="F618" s="142">
        <v>0.8</v>
      </c>
      <c r="G618" s="142">
        <v>6.29</v>
      </c>
      <c r="H618" s="142">
        <v>7.81</v>
      </c>
      <c r="I618" s="142">
        <v>0.12</v>
      </c>
    </row>
    <row r="619" spans="1:9" x14ac:dyDescent="0.2">
      <c r="A619" s="263" t="s">
        <v>144</v>
      </c>
      <c r="B619" s="234"/>
      <c r="C619" s="234"/>
      <c r="D619" s="141">
        <v>21.68</v>
      </c>
      <c r="E619" s="142">
        <v>13.55</v>
      </c>
      <c r="F619" s="142">
        <v>0.7</v>
      </c>
      <c r="G619" s="142">
        <v>5.93</v>
      </c>
      <c r="H619" s="142">
        <v>7.52</v>
      </c>
      <c r="I619" s="142">
        <v>0.12</v>
      </c>
    </row>
    <row r="620" spans="1:9" x14ac:dyDescent="0.2">
      <c r="A620" s="263" t="s">
        <v>145</v>
      </c>
      <c r="B620" s="234"/>
      <c r="C620" s="234"/>
      <c r="D620" s="141">
        <v>20.36</v>
      </c>
      <c r="E620" s="142">
        <v>12.98</v>
      </c>
      <c r="F620" s="142">
        <v>0.66</v>
      </c>
      <c r="G620" s="142">
        <v>5.09</v>
      </c>
      <c r="H620" s="142">
        <v>7.25</v>
      </c>
      <c r="I620" s="142">
        <v>0.11</v>
      </c>
    </row>
    <row r="621" spans="1:9" x14ac:dyDescent="0.2">
      <c r="A621" s="263" t="s">
        <v>146</v>
      </c>
      <c r="B621" s="234"/>
      <c r="C621" s="234"/>
      <c r="D621" s="141">
        <v>19.79</v>
      </c>
      <c r="E621" s="142">
        <v>12.58</v>
      </c>
      <c r="F621" s="142">
        <v>0.63</v>
      </c>
      <c r="G621" s="142">
        <v>4.96</v>
      </c>
      <c r="H621" s="142">
        <v>7</v>
      </c>
      <c r="I621" s="142">
        <v>0.11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1826618</v>
      </c>
      <c r="E623" s="144">
        <v>490316</v>
      </c>
      <c r="F623" s="144">
        <v>143976</v>
      </c>
      <c r="G623" s="144">
        <v>1292628</v>
      </c>
      <c r="H623" s="144">
        <v>467234</v>
      </c>
      <c r="I623" s="144">
        <v>7622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0.73619999999999997</v>
      </c>
      <c r="E625" s="89">
        <v>0.3518</v>
      </c>
      <c r="F625" s="89">
        <v>0.85109999999999997</v>
      </c>
      <c r="G625" s="89">
        <v>0.92490000000000006</v>
      </c>
      <c r="H625" s="89">
        <v>0.69220000000000004</v>
      </c>
      <c r="I625" s="89">
        <v>0.84160000000000001</v>
      </c>
    </row>
    <row r="626" spans="1:9" x14ac:dyDescent="0.2">
      <c r="A626" s="233" t="s">
        <v>150</v>
      </c>
      <c r="B626" s="234"/>
      <c r="C626" s="234"/>
      <c r="D626" s="87">
        <v>9.1000000000000004E-3</v>
      </c>
      <c r="E626" s="89">
        <v>3.8300000000000001E-2</v>
      </c>
      <c r="F626" s="89">
        <v>0</v>
      </c>
      <c r="G626" s="89">
        <v>6.9999999999999999E-4</v>
      </c>
      <c r="H626" s="89">
        <v>0</v>
      </c>
      <c r="I626" s="89">
        <v>4.1999999999999997E-3</v>
      </c>
    </row>
    <row r="627" spans="1:9" x14ac:dyDescent="0.2">
      <c r="A627" s="233" t="s">
        <v>151</v>
      </c>
      <c r="B627" s="234"/>
      <c r="C627" s="234"/>
      <c r="D627" s="87">
        <v>3.5000000000000001E-3</v>
      </c>
      <c r="E627" s="89">
        <v>1.47E-2</v>
      </c>
      <c r="F627" s="89">
        <v>0</v>
      </c>
      <c r="G627" s="89">
        <v>2.9999999999999997E-4</v>
      </c>
      <c r="H627" s="89">
        <v>2.0000000000000001E-4</v>
      </c>
      <c r="I627" s="89">
        <v>0</v>
      </c>
    </row>
    <row r="628" spans="1:9" x14ac:dyDescent="0.2">
      <c r="A628" s="233" t="s">
        <v>152</v>
      </c>
      <c r="B628" s="234"/>
      <c r="C628" s="234"/>
      <c r="D628" s="87">
        <v>2.7000000000000001E-3</v>
      </c>
      <c r="E628" s="89">
        <v>9.7000000000000003E-3</v>
      </c>
      <c r="F628" s="89">
        <v>0</v>
      </c>
      <c r="G628" s="89">
        <v>1E-4</v>
      </c>
      <c r="H628" s="89">
        <v>2.8999999999999998E-3</v>
      </c>
      <c r="I628" s="89">
        <v>3.3999999999999998E-3</v>
      </c>
    </row>
    <row r="629" spans="1:9" x14ac:dyDescent="0.2">
      <c r="A629" s="233" t="s">
        <v>153</v>
      </c>
      <c r="B629" s="234"/>
      <c r="C629" s="234"/>
      <c r="D629" s="87">
        <v>1.8800000000000001E-2</v>
      </c>
      <c r="E629" s="89">
        <v>3.44E-2</v>
      </c>
      <c r="F629" s="89">
        <v>2.4899999999999999E-2</v>
      </c>
      <c r="G629" s="89">
        <v>5.3E-3</v>
      </c>
      <c r="H629" s="89">
        <v>2.9399999999999999E-2</v>
      </c>
      <c r="I629" s="89">
        <v>8.2799999999999999E-2</v>
      </c>
    </row>
    <row r="630" spans="1:9" x14ac:dyDescent="0.2">
      <c r="A630" s="233" t="s">
        <v>154</v>
      </c>
      <c r="B630" s="234"/>
      <c r="C630" s="234"/>
      <c r="D630" s="87">
        <v>1.3100000000000001E-2</v>
      </c>
      <c r="E630" s="89">
        <v>3.1099999999999999E-2</v>
      </c>
      <c r="F630" s="89">
        <v>1.6799999999999999E-2</v>
      </c>
      <c r="G630" s="89">
        <v>3.7000000000000002E-3</v>
      </c>
      <c r="H630" s="89">
        <v>1.5100000000000001E-2</v>
      </c>
      <c r="I630" s="89">
        <v>1.21E-2</v>
      </c>
    </row>
    <row r="631" spans="1:9" x14ac:dyDescent="0.2">
      <c r="A631" s="233" t="s">
        <v>155</v>
      </c>
      <c r="B631" s="234"/>
      <c r="C631" s="234"/>
      <c r="D631" s="87">
        <v>1.6199999999999999E-2</v>
      </c>
      <c r="E631" s="89">
        <v>2.5899999999999999E-2</v>
      </c>
      <c r="F631" s="89">
        <v>6.4000000000000003E-3</v>
      </c>
      <c r="G631" s="89">
        <v>1.2500000000000001E-2</v>
      </c>
      <c r="H631" s="89">
        <v>1.0200000000000001E-2</v>
      </c>
      <c r="I631" s="89">
        <v>4.8999999999999998E-3</v>
      </c>
    </row>
    <row r="632" spans="1:9" x14ac:dyDescent="0.2">
      <c r="A632" s="233" t="s">
        <v>156</v>
      </c>
      <c r="B632" s="234"/>
      <c r="C632" s="234"/>
      <c r="D632" s="87">
        <v>6.8999999999999999E-3</v>
      </c>
      <c r="E632" s="89">
        <v>1.9599999999999999E-2</v>
      </c>
      <c r="F632" s="89">
        <v>5.3E-3</v>
      </c>
      <c r="G632" s="89">
        <v>1.2999999999999999E-3</v>
      </c>
      <c r="H632" s="89">
        <v>8.2000000000000007E-3</v>
      </c>
      <c r="I632" s="89">
        <v>4.7000000000000002E-3</v>
      </c>
    </row>
    <row r="633" spans="1:9" x14ac:dyDescent="0.2">
      <c r="A633" s="233" t="s">
        <v>157</v>
      </c>
      <c r="B633" s="234"/>
      <c r="C633" s="234"/>
      <c r="D633" s="87">
        <v>5.1000000000000004E-3</v>
      </c>
      <c r="E633" s="89">
        <v>1.4200000000000001E-2</v>
      </c>
      <c r="F633" s="89">
        <v>3.0999999999999999E-3</v>
      </c>
      <c r="G633" s="89">
        <v>1.1000000000000001E-3</v>
      </c>
      <c r="H633" s="89">
        <v>6.4000000000000003E-3</v>
      </c>
      <c r="I633" s="89">
        <v>1.2999999999999999E-3</v>
      </c>
    </row>
    <row r="634" spans="1:9" x14ac:dyDescent="0.2">
      <c r="A634" s="233" t="s">
        <v>158</v>
      </c>
      <c r="B634" s="234"/>
      <c r="C634" s="234"/>
      <c r="D634" s="87">
        <v>0.1885</v>
      </c>
      <c r="E634" s="89">
        <v>0.46029999999999999</v>
      </c>
      <c r="F634" s="89">
        <v>9.2499999999999999E-2</v>
      </c>
      <c r="G634" s="89">
        <v>0.05</v>
      </c>
      <c r="H634" s="89">
        <v>0.2354</v>
      </c>
      <c r="I634" s="89">
        <v>4.4999999999999998E-2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0.26379999999999998</v>
      </c>
      <c r="E636" s="89">
        <v>0.6482</v>
      </c>
      <c r="F636" s="89">
        <v>0.1489</v>
      </c>
      <c r="G636" s="89">
        <v>7.51E-2</v>
      </c>
      <c r="H636" s="89">
        <v>0.30780000000000002</v>
      </c>
      <c r="I636" s="89">
        <v>0.15840000000000001</v>
      </c>
    </row>
    <row r="637" spans="1:9" x14ac:dyDescent="0.2">
      <c r="A637" s="233" t="s">
        <v>160</v>
      </c>
      <c r="B637" s="234"/>
      <c r="C637" s="234"/>
      <c r="D637" s="87">
        <v>0.25469999999999998</v>
      </c>
      <c r="E637" s="89">
        <v>0.6099</v>
      </c>
      <c r="F637" s="89">
        <v>0.1489</v>
      </c>
      <c r="G637" s="89">
        <v>7.4399999999999994E-2</v>
      </c>
      <c r="H637" s="89">
        <v>0.30780000000000002</v>
      </c>
      <c r="I637" s="89">
        <v>0.1542</v>
      </c>
    </row>
    <row r="638" spans="1:9" x14ac:dyDescent="0.2">
      <c r="A638" s="233" t="s">
        <v>161</v>
      </c>
      <c r="B638" s="234"/>
      <c r="C638" s="234"/>
      <c r="D638" s="87">
        <v>0.25119999999999998</v>
      </c>
      <c r="E638" s="89">
        <v>0.59519999999999995</v>
      </c>
      <c r="F638" s="89">
        <v>0.1489</v>
      </c>
      <c r="G638" s="89">
        <v>7.4099999999999999E-2</v>
      </c>
      <c r="H638" s="89">
        <v>0.30759999999999998</v>
      </c>
      <c r="I638" s="89">
        <v>0.1542</v>
      </c>
    </row>
    <row r="639" spans="1:9" x14ac:dyDescent="0.2">
      <c r="A639" s="233" t="s">
        <v>162</v>
      </c>
      <c r="B639" s="234"/>
      <c r="C639" s="234"/>
      <c r="D639" s="87">
        <v>0.24859999999999999</v>
      </c>
      <c r="E639" s="89">
        <v>0.58550000000000002</v>
      </c>
      <c r="F639" s="89">
        <v>0.1489</v>
      </c>
      <c r="G639" s="89">
        <v>7.3899999999999993E-2</v>
      </c>
      <c r="H639" s="89">
        <v>0.30470000000000003</v>
      </c>
      <c r="I639" s="89">
        <v>0.1507</v>
      </c>
    </row>
    <row r="640" spans="1:9" x14ac:dyDescent="0.2">
      <c r="A640" s="233" t="s">
        <v>163</v>
      </c>
      <c r="B640" s="234"/>
      <c r="C640" s="234"/>
      <c r="D640" s="87">
        <v>0.2298</v>
      </c>
      <c r="E640" s="89">
        <v>0.55110000000000003</v>
      </c>
      <c r="F640" s="89">
        <v>0.124</v>
      </c>
      <c r="G640" s="89">
        <v>6.8699999999999997E-2</v>
      </c>
      <c r="H640" s="89">
        <v>0.27529999999999999</v>
      </c>
      <c r="I640" s="89">
        <v>6.8000000000000005E-2</v>
      </c>
    </row>
    <row r="641" spans="1:9" x14ac:dyDescent="0.2">
      <c r="A641" s="233" t="s">
        <v>164</v>
      </c>
      <c r="B641" s="234"/>
      <c r="C641" s="234"/>
      <c r="D641" s="87">
        <v>0.2167</v>
      </c>
      <c r="E641" s="89">
        <v>0.52</v>
      </c>
      <c r="F641" s="89">
        <v>0.10730000000000001</v>
      </c>
      <c r="G641" s="89">
        <v>6.4899999999999999E-2</v>
      </c>
      <c r="H641" s="89">
        <v>0.26019999999999999</v>
      </c>
      <c r="I641" s="89">
        <v>5.5899999999999998E-2</v>
      </c>
    </row>
    <row r="642" spans="1:9" x14ac:dyDescent="0.2">
      <c r="A642" s="233" t="s">
        <v>165</v>
      </c>
      <c r="B642" s="234"/>
      <c r="C642" s="234"/>
      <c r="D642" s="87">
        <v>0.20050000000000001</v>
      </c>
      <c r="E642" s="89">
        <v>0.49409999999999998</v>
      </c>
      <c r="F642" s="89">
        <v>0.1009</v>
      </c>
      <c r="G642" s="89">
        <v>5.2400000000000002E-2</v>
      </c>
      <c r="H642" s="89">
        <v>0.25009999999999999</v>
      </c>
      <c r="I642" s="89">
        <v>5.0999999999999997E-2</v>
      </c>
    </row>
    <row r="643" spans="1:9" x14ac:dyDescent="0.2">
      <c r="A643" s="233" t="s">
        <v>166</v>
      </c>
      <c r="B643" s="234"/>
      <c r="C643" s="234"/>
      <c r="D643" s="87">
        <v>0.19359999999999999</v>
      </c>
      <c r="E643" s="89">
        <v>0.47449999999999998</v>
      </c>
      <c r="F643" s="89">
        <v>9.5600000000000004E-2</v>
      </c>
      <c r="G643" s="89">
        <v>5.11E-2</v>
      </c>
      <c r="H643" s="89">
        <v>0.24179999999999999</v>
      </c>
      <c r="I643" s="89">
        <v>4.6300000000000001E-2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4.8343145619770503E-2</v>
      </c>
      <c r="C772" s="96">
        <f t="shared" ref="C772:C779" si="24">-D68/$B$58</f>
        <v>-4.8739421267266103E-2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8.2506576508339702E-2</v>
      </c>
      <c r="C773" s="96">
        <f t="shared" si="24"/>
        <v>-7.3228688653993179E-2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2.7327055125596675E-2</v>
      </c>
      <c r="C774" s="96">
        <f t="shared" si="24"/>
        <v>-2.571853785993412E-2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5.9046135780285197E-2</v>
      </c>
      <c r="C775" s="96">
        <f t="shared" si="24"/>
        <v>-6.0244896221545406E-2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8.1888216209696163E-2</v>
      </c>
      <c r="C776" s="96">
        <f t="shared" si="24"/>
        <v>-9.1473687758204456E-2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6.7486416827346921E-2</v>
      </c>
      <c r="C777" s="96">
        <f t="shared" si="24"/>
        <v>-7.3469575999247888E-2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6.0223255384931944E-2</v>
      </c>
      <c r="C778" s="96">
        <f t="shared" si="24"/>
        <v>-7.1503452777743282E-2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5.8291189873507537E-2</v>
      </c>
      <c r="C779" s="96">
        <f t="shared" si="24"/>
        <v>-7.0509748132590921E-2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132.87</v>
      </c>
      <c r="D785" s="97">
        <v>151.26</v>
      </c>
      <c r="E785" s="97">
        <v>128.62</v>
      </c>
      <c r="F785" s="97">
        <v>128.55000000000001</v>
      </c>
      <c r="G785" s="94">
        <v>72.03</v>
      </c>
      <c r="H785" s="97">
        <v>83.94</v>
      </c>
      <c r="I785" s="97">
        <v>66.010000000000005</v>
      </c>
      <c r="J785" s="97">
        <v>67.959999999999994</v>
      </c>
      <c r="K785" s="94">
        <v>20.8</v>
      </c>
      <c r="L785" s="94">
        <v>23.03</v>
      </c>
      <c r="M785" s="94">
        <v>22.11</v>
      </c>
      <c r="N785" s="97">
        <v>22.18</v>
      </c>
      <c r="O785" s="94">
        <v>3.58</v>
      </c>
      <c r="P785" s="94">
        <v>4.04</v>
      </c>
      <c r="Q785" s="94">
        <v>5.03</v>
      </c>
      <c r="R785" s="97">
        <v>3.61</v>
      </c>
      <c r="W785" s="93"/>
    </row>
    <row r="786" spans="1:23" x14ac:dyDescent="0.2">
      <c r="A786" s="94"/>
      <c r="B786" s="94" t="s">
        <v>225</v>
      </c>
      <c r="C786" s="94">
        <v>136.49</v>
      </c>
      <c r="D786" s="97">
        <v>149.74</v>
      </c>
      <c r="E786" s="97">
        <v>117.81</v>
      </c>
      <c r="F786" s="97">
        <v>136.94999999999999</v>
      </c>
      <c r="G786" s="94">
        <v>72.25</v>
      </c>
      <c r="H786" s="97">
        <v>76.680000000000007</v>
      </c>
      <c r="I786" s="97">
        <v>57.47</v>
      </c>
      <c r="J786" s="97">
        <v>70.48</v>
      </c>
      <c r="K786" s="94">
        <v>21.05</v>
      </c>
      <c r="L786" s="94">
        <v>24.41</v>
      </c>
      <c r="M786" s="94">
        <v>20.98</v>
      </c>
      <c r="N786" s="97">
        <v>23.42</v>
      </c>
      <c r="O786" s="94">
        <v>4</v>
      </c>
      <c r="P786" s="94">
        <v>4.8899999999999997</v>
      </c>
      <c r="Q786" s="94">
        <v>5.42</v>
      </c>
      <c r="R786" s="97">
        <v>4.6399999999999997</v>
      </c>
      <c r="W786" s="93"/>
    </row>
    <row r="787" spans="1:23" x14ac:dyDescent="0.2">
      <c r="A787" s="94"/>
      <c r="B787" s="94" t="s">
        <v>226</v>
      </c>
      <c r="C787" s="94">
        <v>154.27000000000001</v>
      </c>
      <c r="D787" s="97">
        <v>142.55000000000001</v>
      </c>
      <c r="E787" s="97">
        <v>162.07</v>
      </c>
      <c r="F787" s="97">
        <v>165.97</v>
      </c>
      <c r="G787" s="94">
        <v>78.66</v>
      </c>
      <c r="H787" s="97">
        <v>65.02</v>
      </c>
      <c r="I787" s="97">
        <v>72.81</v>
      </c>
      <c r="J787" s="97">
        <v>85.29</v>
      </c>
      <c r="K787" s="94">
        <v>23.39</v>
      </c>
      <c r="L787" s="94">
        <v>26.47</v>
      </c>
      <c r="M787" s="94">
        <v>32.700000000000003</v>
      </c>
      <c r="N787" s="97">
        <v>27.5</v>
      </c>
      <c r="O787" s="94">
        <v>3.97</v>
      </c>
      <c r="P787" s="94">
        <v>6.06</v>
      </c>
      <c r="Q787" s="94">
        <v>6.38</v>
      </c>
      <c r="R787" s="97">
        <v>6.2</v>
      </c>
      <c r="W787" s="93"/>
    </row>
    <row r="788" spans="1:23" x14ac:dyDescent="0.2">
      <c r="A788" s="94"/>
      <c r="B788" s="94" t="s">
        <v>227</v>
      </c>
      <c r="C788" s="94">
        <v>155.44</v>
      </c>
      <c r="D788" s="97">
        <v>96.45</v>
      </c>
      <c r="E788" s="97">
        <v>154.1</v>
      </c>
      <c r="F788" s="97">
        <v>166.68</v>
      </c>
      <c r="G788" s="94">
        <v>77.77</v>
      </c>
      <c r="H788" s="97">
        <v>39.22</v>
      </c>
      <c r="I788" s="97">
        <v>68.67</v>
      </c>
      <c r="J788" s="97">
        <v>82.7</v>
      </c>
      <c r="K788" s="94">
        <v>26.5</v>
      </c>
      <c r="L788" s="94">
        <v>21.26</v>
      </c>
      <c r="M788" s="94">
        <v>33.869999999999997</v>
      </c>
      <c r="N788" s="97">
        <v>30.29</v>
      </c>
      <c r="O788" s="94">
        <v>4.32</v>
      </c>
      <c r="P788" s="94">
        <v>3.65</v>
      </c>
      <c r="Q788" s="94">
        <v>5.67</v>
      </c>
      <c r="R788" s="97">
        <v>5.63</v>
      </c>
      <c r="W788" s="93"/>
    </row>
    <row r="789" spans="1:23" x14ac:dyDescent="0.2">
      <c r="A789" s="94"/>
      <c r="B789" s="94" t="s">
        <v>228</v>
      </c>
      <c r="C789" s="94">
        <v>170.93</v>
      </c>
      <c r="D789" s="97">
        <v>109.45</v>
      </c>
      <c r="E789" s="97">
        <v>161.11000000000001</v>
      </c>
      <c r="F789" s="97">
        <v>184.39</v>
      </c>
      <c r="G789" s="94">
        <v>82.38</v>
      </c>
      <c r="H789" s="97">
        <v>45.96</v>
      </c>
      <c r="I789" s="97">
        <v>72.599999999999994</v>
      </c>
      <c r="J789" s="97">
        <v>88.79</v>
      </c>
      <c r="K789" s="94">
        <v>32.630000000000003</v>
      </c>
      <c r="L789" s="94">
        <v>22.04</v>
      </c>
      <c r="M789" s="94">
        <v>34.549999999999997</v>
      </c>
      <c r="N789" s="97">
        <v>34.049999999999997</v>
      </c>
      <c r="O789" s="94">
        <v>4.22</v>
      </c>
      <c r="P789" s="94">
        <v>4.8499999999999996</v>
      </c>
      <c r="Q789" s="94">
        <v>6.27</v>
      </c>
      <c r="R789" s="97">
        <v>6.48</v>
      </c>
      <c r="W789" s="93"/>
    </row>
    <row r="790" spans="1:23" x14ac:dyDescent="0.2">
      <c r="A790" s="94"/>
      <c r="B790" s="94" t="s">
        <v>229</v>
      </c>
      <c r="C790" s="94">
        <v>154.88</v>
      </c>
      <c r="D790" s="97">
        <v>136.72999999999999</v>
      </c>
      <c r="E790" s="97">
        <v>164.51</v>
      </c>
      <c r="F790" s="97">
        <v>180.64</v>
      </c>
      <c r="G790" s="94">
        <v>78.59</v>
      </c>
      <c r="H790" s="97">
        <v>61.12</v>
      </c>
      <c r="I790" s="97">
        <v>79.790000000000006</v>
      </c>
      <c r="J790" s="97">
        <v>89.96</v>
      </c>
      <c r="K790" s="94">
        <v>26.5</v>
      </c>
      <c r="L790" s="94">
        <v>26.04</v>
      </c>
      <c r="M790" s="94">
        <v>32.21</v>
      </c>
      <c r="N790" s="97">
        <v>30.22</v>
      </c>
      <c r="O790" s="94">
        <v>4.78</v>
      </c>
      <c r="P790" s="94">
        <v>5.49</v>
      </c>
      <c r="Q790" s="94">
        <v>6.52</v>
      </c>
      <c r="R790" s="97">
        <v>5.92</v>
      </c>
      <c r="W790" s="93"/>
    </row>
    <row r="791" spans="1:23" x14ac:dyDescent="0.2">
      <c r="A791" s="94"/>
      <c r="B791" s="94" t="s">
        <v>230</v>
      </c>
      <c r="C791" s="94">
        <v>171.35</v>
      </c>
      <c r="D791" s="97">
        <v>157.29</v>
      </c>
      <c r="E791" s="97">
        <v>149.94999999999999</v>
      </c>
      <c r="F791" s="97">
        <v>172.38</v>
      </c>
      <c r="G791" s="94">
        <v>87.16</v>
      </c>
      <c r="H791" s="97">
        <v>74.900000000000006</v>
      </c>
      <c r="I791" s="97">
        <v>76.36</v>
      </c>
      <c r="J791" s="97">
        <v>82.52</v>
      </c>
      <c r="K791" s="94">
        <v>30.9</v>
      </c>
      <c r="L791" s="94">
        <v>28.17</v>
      </c>
      <c r="M791" s="94">
        <v>28.91</v>
      </c>
      <c r="N791" s="97">
        <v>30.26</v>
      </c>
      <c r="O791" s="94">
        <v>5.14</v>
      </c>
      <c r="P791" s="94">
        <v>5.78</v>
      </c>
      <c r="Q791" s="94">
        <v>5.81</v>
      </c>
      <c r="R791" s="97">
        <v>5</v>
      </c>
      <c r="W791" s="93"/>
    </row>
    <row r="792" spans="1:23" x14ac:dyDescent="0.2">
      <c r="A792" s="94"/>
      <c r="B792" s="94" t="s">
        <v>231</v>
      </c>
      <c r="C792" s="94">
        <v>165.29</v>
      </c>
      <c r="D792" s="97">
        <v>127.03</v>
      </c>
      <c r="E792" s="97">
        <v>149.49</v>
      </c>
      <c r="F792" s="97">
        <v>180.49</v>
      </c>
      <c r="G792" s="94">
        <v>83.87</v>
      </c>
      <c r="H792" s="97">
        <v>59.74</v>
      </c>
      <c r="I792" s="97">
        <v>75.900000000000006</v>
      </c>
      <c r="J792" s="97">
        <v>89.36</v>
      </c>
      <c r="K792" s="94">
        <v>27.81</v>
      </c>
      <c r="L792" s="94">
        <v>21.58</v>
      </c>
      <c r="M792" s="94">
        <v>28.98</v>
      </c>
      <c r="N792" s="97">
        <v>32.28</v>
      </c>
      <c r="O792" s="94">
        <v>4.96</v>
      </c>
      <c r="P792" s="94">
        <v>4.57</v>
      </c>
      <c r="Q792" s="94">
        <v>5</v>
      </c>
      <c r="R792" s="97">
        <v>5.17</v>
      </c>
      <c r="W792" s="93"/>
    </row>
    <row r="793" spans="1:23" x14ac:dyDescent="0.2">
      <c r="A793" s="94"/>
      <c r="B793" s="94" t="s">
        <v>232</v>
      </c>
      <c r="C793" s="94">
        <v>152.11000000000001</v>
      </c>
      <c r="D793" s="97">
        <v>138.68</v>
      </c>
      <c r="E793" s="97">
        <v>153.03</v>
      </c>
      <c r="F793" s="97">
        <v>174.08</v>
      </c>
      <c r="G793" s="94">
        <v>75.290000000000006</v>
      </c>
      <c r="H793" s="97">
        <v>65.98</v>
      </c>
      <c r="I793" s="97">
        <v>79.97</v>
      </c>
      <c r="J793" s="97">
        <v>90.6</v>
      </c>
      <c r="K793" s="94">
        <v>27.85</v>
      </c>
      <c r="L793" s="94">
        <v>25.3</v>
      </c>
      <c r="M793" s="94">
        <v>26.75</v>
      </c>
      <c r="N793" s="97">
        <v>28.28</v>
      </c>
      <c r="O793" s="94">
        <v>4.8899999999999997</v>
      </c>
      <c r="P793" s="94">
        <v>4.32</v>
      </c>
      <c r="Q793" s="94">
        <v>6.06</v>
      </c>
      <c r="R793" s="97">
        <v>5.35</v>
      </c>
      <c r="W793" s="93"/>
    </row>
    <row r="794" spans="1:23" x14ac:dyDescent="0.2">
      <c r="A794" s="94"/>
      <c r="B794" s="94" t="s">
        <v>233</v>
      </c>
      <c r="C794" s="94">
        <v>165.26</v>
      </c>
      <c r="D794" s="97">
        <v>147.47</v>
      </c>
      <c r="E794" s="97">
        <v>158.13999999999999</v>
      </c>
      <c r="F794" s="97">
        <v>164.8</v>
      </c>
      <c r="G794" s="94">
        <v>84.58</v>
      </c>
      <c r="H794" s="97">
        <v>71.040000000000006</v>
      </c>
      <c r="I794" s="97">
        <v>82.95</v>
      </c>
      <c r="J794" s="97">
        <v>83.62</v>
      </c>
      <c r="K794" s="94">
        <v>27.5</v>
      </c>
      <c r="L794" s="94">
        <v>26.01</v>
      </c>
      <c r="M794" s="94">
        <v>27.89</v>
      </c>
      <c r="N794" s="97">
        <v>26.57</v>
      </c>
      <c r="O794" s="94">
        <v>6.8</v>
      </c>
      <c r="P794" s="94">
        <v>5.07</v>
      </c>
      <c r="Q794" s="94">
        <v>4.96</v>
      </c>
      <c r="R794" s="97">
        <v>5.81</v>
      </c>
      <c r="W794" s="93"/>
    </row>
    <row r="795" spans="1:23" x14ac:dyDescent="0.2">
      <c r="A795" s="94"/>
      <c r="B795" s="94" t="s">
        <v>234</v>
      </c>
      <c r="C795" s="94">
        <v>148.78</v>
      </c>
      <c r="D795" s="97">
        <v>135.6</v>
      </c>
      <c r="E795" s="97">
        <v>150.77000000000001</v>
      </c>
      <c r="F795" s="97">
        <v>165.36</v>
      </c>
      <c r="G795" s="94">
        <v>79.790000000000006</v>
      </c>
      <c r="H795" s="97">
        <v>67.569999999999993</v>
      </c>
      <c r="I795" s="97">
        <v>79.3</v>
      </c>
      <c r="J795" s="97">
        <v>82.95</v>
      </c>
      <c r="K795" s="94">
        <v>23.21</v>
      </c>
      <c r="L795" s="94">
        <v>23.81</v>
      </c>
      <c r="M795" s="94">
        <v>25.19</v>
      </c>
      <c r="N795" s="97">
        <v>26.47</v>
      </c>
      <c r="O795" s="94">
        <v>6.63</v>
      </c>
      <c r="P795" s="94">
        <v>5.53</v>
      </c>
      <c r="Q795" s="94">
        <v>4.8899999999999997</v>
      </c>
      <c r="R795" s="97">
        <v>4.54</v>
      </c>
      <c r="W795" s="93"/>
    </row>
    <row r="796" spans="1:23" x14ac:dyDescent="0.2">
      <c r="A796" s="94"/>
      <c r="B796" s="94" t="s">
        <v>235</v>
      </c>
      <c r="C796" s="94">
        <v>145.03</v>
      </c>
      <c r="D796" s="97">
        <v>130.85</v>
      </c>
      <c r="E796" s="97">
        <v>159.94</v>
      </c>
      <c r="F796" s="97"/>
      <c r="G796" s="94">
        <v>76.709999999999994</v>
      </c>
      <c r="H796" s="97">
        <v>67</v>
      </c>
      <c r="I796" s="97">
        <v>89.47</v>
      </c>
      <c r="J796" s="97"/>
      <c r="K796" s="94">
        <v>23.46</v>
      </c>
      <c r="L796" s="94">
        <v>21.76</v>
      </c>
      <c r="M796" s="94">
        <v>23.81</v>
      </c>
      <c r="N796" s="97"/>
      <c r="O796" s="94">
        <v>5</v>
      </c>
      <c r="P796" s="94">
        <v>4.43</v>
      </c>
      <c r="Q796" s="94">
        <v>4.78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7.0000000000000007E-2</v>
      </c>
      <c r="D801" s="97">
        <v>7.0000000000000007E-2</v>
      </c>
      <c r="E801" s="97">
        <v>0.11</v>
      </c>
      <c r="F801" s="97">
        <v>7.0000000000000007E-2</v>
      </c>
      <c r="G801" s="94">
        <v>14.95</v>
      </c>
      <c r="H801" s="97">
        <v>15.27</v>
      </c>
      <c r="I801" s="97">
        <v>14.35</v>
      </c>
      <c r="J801" s="97">
        <v>12.54</v>
      </c>
      <c r="K801" s="94">
        <v>1.88</v>
      </c>
      <c r="L801" s="94">
        <v>1.56</v>
      </c>
      <c r="M801" s="94">
        <v>1.77</v>
      </c>
      <c r="N801" s="97">
        <v>1.42</v>
      </c>
      <c r="O801" s="94">
        <v>19.559999999999999</v>
      </c>
      <c r="P801" s="94">
        <v>23.35</v>
      </c>
      <c r="Q801" s="94">
        <v>19.239999999999998</v>
      </c>
      <c r="R801" s="97">
        <v>20.76</v>
      </c>
    </row>
    <row r="802" spans="1:18" x14ac:dyDescent="0.2">
      <c r="A802" s="94"/>
      <c r="B802" s="94" t="s">
        <v>225</v>
      </c>
      <c r="C802" s="94">
        <v>0</v>
      </c>
      <c r="D802" s="97">
        <v>0.35</v>
      </c>
      <c r="E802" s="97">
        <v>0.14000000000000001</v>
      </c>
      <c r="F802" s="97">
        <v>0.21</v>
      </c>
      <c r="G802" s="94">
        <v>16.62</v>
      </c>
      <c r="H802" s="97">
        <v>17.399999999999999</v>
      </c>
      <c r="I802" s="97">
        <v>12.97</v>
      </c>
      <c r="J802" s="97">
        <v>14.39</v>
      </c>
      <c r="K802" s="94">
        <v>1.52</v>
      </c>
      <c r="L802" s="94">
        <v>1.88</v>
      </c>
      <c r="M802" s="94">
        <v>1.81</v>
      </c>
      <c r="N802" s="97">
        <v>1.91</v>
      </c>
      <c r="O802" s="94">
        <v>21.05</v>
      </c>
      <c r="P802" s="94">
        <v>24.13</v>
      </c>
      <c r="Q802" s="94">
        <v>19.03</v>
      </c>
      <c r="R802" s="97">
        <v>21.9</v>
      </c>
    </row>
    <row r="803" spans="1:18" x14ac:dyDescent="0.2">
      <c r="A803" s="94"/>
      <c r="B803" s="94" t="s">
        <v>226</v>
      </c>
      <c r="C803" s="94">
        <v>0.18</v>
      </c>
      <c r="D803" s="97">
        <v>0.18</v>
      </c>
      <c r="E803" s="97">
        <v>0.14000000000000001</v>
      </c>
      <c r="F803" s="97">
        <v>0</v>
      </c>
      <c r="G803" s="94">
        <v>20.13</v>
      </c>
      <c r="H803" s="97">
        <v>19.03</v>
      </c>
      <c r="I803" s="97">
        <v>20.09</v>
      </c>
      <c r="J803" s="97">
        <v>17.22</v>
      </c>
      <c r="K803" s="94">
        <v>2.37</v>
      </c>
      <c r="L803" s="94">
        <v>1.59</v>
      </c>
      <c r="M803" s="94">
        <v>2.62</v>
      </c>
      <c r="N803" s="97">
        <v>2.44</v>
      </c>
      <c r="O803" s="94">
        <v>25.58</v>
      </c>
      <c r="P803" s="94">
        <v>24.2</v>
      </c>
      <c r="Q803" s="94">
        <v>27.32</v>
      </c>
      <c r="R803" s="97">
        <v>27.32</v>
      </c>
    </row>
    <row r="804" spans="1:18" x14ac:dyDescent="0.2">
      <c r="A804" s="94"/>
      <c r="B804" s="94" t="s">
        <v>227</v>
      </c>
      <c r="C804" s="94">
        <v>0.21</v>
      </c>
      <c r="D804" s="97">
        <v>7.0000000000000007E-2</v>
      </c>
      <c r="E804" s="97">
        <v>0</v>
      </c>
      <c r="F804" s="97">
        <v>0.18</v>
      </c>
      <c r="G804" s="94">
        <v>19.670000000000002</v>
      </c>
      <c r="H804" s="97">
        <v>12.37</v>
      </c>
      <c r="I804" s="97">
        <v>18.07</v>
      </c>
      <c r="J804" s="97">
        <v>16.97</v>
      </c>
      <c r="K804" s="94">
        <v>2.09</v>
      </c>
      <c r="L804" s="94">
        <v>1.63</v>
      </c>
      <c r="M804" s="94">
        <v>2.13</v>
      </c>
      <c r="N804" s="97">
        <v>2.37</v>
      </c>
      <c r="O804" s="94">
        <v>24.87</v>
      </c>
      <c r="P804" s="94">
        <v>18.25</v>
      </c>
      <c r="Q804" s="94">
        <v>25.69</v>
      </c>
      <c r="R804" s="97">
        <v>28.52</v>
      </c>
    </row>
    <row r="805" spans="1:18" x14ac:dyDescent="0.2">
      <c r="A805" s="94"/>
      <c r="B805" s="94" t="s">
        <v>228</v>
      </c>
      <c r="C805" s="94">
        <v>0.18</v>
      </c>
      <c r="D805" s="97">
        <v>0.14000000000000001</v>
      </c>
      <c r="E805" s="97">
        <v>0.11</v>
      </c>
      <c r="F805" s="97">
        <v>0.18</v>
      </c>
      <c r="G805" s="94">
        <v>22.57</v>
      </c>
      <c r="H805" s="97">
        <v>14.53</v>
      </c>
      <c r="I805" s="97">
        <v>20.09</v>
      </c>
      <c r="J805" s="97">
        <v>20.59</v>
      </c>
      <c r="K805" s="94">
        <v>2.13</v>
      </c>
      <c r="L805" s="94">
        <v>1.56</v>
      </c>
      <c r="M805" s="94">
        <v>2.41</v>
      </c>
      <c r="N805" s="97">
        <v>2.69</v>
      </c>
      <c r="O805" s="94">
        <v>26.82</v>
      </c>
      <c r="P805" s="94">
        <v>20.37</v>
      </c>
      <c r="Q805" s="94">
        <v>25.09</v>
      </c>
      <c r="R805" s="97">
        <v>31.61</v>
      </c>
    </row>
    <row r="806" spans="1:18" x14ac:dyDescent="0.2">
      <c r="A806" s="94"/>
      <c r="B806" s="94" t="s">
        <v>229</v>
      </c>
      <c r="C806" s="94">
        <v>0.11</v>
      </c>
      <c r="D806" s="97">
        <v>0.14000000000000001</v>
      </c>
      <c r="E806" s="97">
        <v>0</v>
      </c>
      <c r="F806" s="97">
        <v>0.21</v>
      </c>
      <c r="G806" s="94">
        <v>19.670000000000002</v>
      </c>
      <c r="H806" s="97">
        <v>17.89</v>
      </c>
      <c r="I806" s="97">
        <v>19.88</v>
      </c>
      <c r="J806" s="97">
        <v>17.96</v>
      </c>
      <c r="K806" s="94">
        <v>2.02</v>
      </c>
      <c r="L806" s="94">
        <v>1.77</v>
      </c>
      <c r="M806" s="94">
        <v>2.34</v>
      </c>
      <c r="N806" s="97">
        <v>2.8</v>
      </c>
      <c r="O806" s="94">
        <v>23.21</v>
      </c>
      <c r="P806" s="94">
        <v>24.27</v>
      </c>
      <c r="Q806" s="94">
        <v>23.78</v>
      </c>
      <c r="R806" s="97">
        <v>33.549999999999997</v>
      </c>
    </row>
    <row r="807" spans="1:18" x14ac:dyDescent="0.2">
      <c r="A807" s="94"/>
      <c r="B807" s="94" t="s">
        <v>230</v>
      </c>
      <c r="C807" s="94">
        <v>0.14000000000000001</v>
      </c>
      <c r="D807" s="97">
        <v>7.0000000000000007E-2</v>
      </c>
      <c r="E807" s="97">
        <v>7.0000000000000007E-2</v>
      </c>
      <c r="F807" s="97">
        <v>0.11</v>
      </c>
      <c r="G807" s="94">
        <v>20.3</v>
      </c>
      <c r="H807" s="97">
        <v>19.489999999999998</v>
      </c>
      <c r="I807" s="97">
        <v>16.440000000000001</v>
      </c>
      <c r="J807" s="97">
        <v>17.010000000000002</v>
      </c>
      <c r="K807" s="94">
        <v>2.34</v>
      </c>
      <c r="L807" s="94">
        <v>2.34</v>
      </c>
      <c r="M807" s="94">
        <v>1.98</v>
      </c>
      <c r="N807" s="97">
        <v>2.16</v>
      </c>
      <c r="O807" s="94">
        <v>25.37</v>
      </c>
      <c r="P807" s="94">
        <v>26.54</v>
      </c>
      <c r="Q807" s="94">
        <v>20.37</v>
      </c>
      <c r="R807" s="97">
        <v>35.33</v>
      </c>
    </row>
    <row r="808" spans="1:18" x14ac:dyDescent="0.2">
      <c r="A808" s="94"/>
      <c r="B808" s="94" t="s">
        <v>231</v>
      </c>
      <c r="C808" s="94">
        <v>0.14000000000000001</v>
      </c>
      <c r="D808" s="97">
        <v>0.14000000000000001</v>
      </c>
      <c r="E808" s="97">
        <v>0.11</v>
      </c>
      <c r="F808" s="97">
        <v>0.25</v>
      </c>
      <c r="G808" s="94">
        <v>21.37</v>
      </c>
      <c r="H808" s="97">
        <v>15.73</v>
      </c>
      <c r="I808" s="97">
        <v>16.48</v>
      </c>
      <c r="J808" s="97">
        <v>17.18</v>
      </c>
      <c r="K808" s="94">
        <v>2.13</v>
      </c>
      <c r="L808" s="94">
        <v>1.63</v>
      </c>
      <c r="M808" s="94">
        <v>2.16</v>
      </c>
      <c r="N808" s="97">
        <v>2.34</v>
      </c>
      <c r="O808" s="94">
        <v>25.02</v>
      </c>
      <c r="P808" s="94">
        <v>23.63</v>
      </c>
      <c r="Q808" s="94">
        <v>20.87</v>
      </c>
      <c r="R808" s="97">
        <v>33.909999999999997</v>
      </c>
    </row>
    <row r="809" spans="1:18" x14ac:dyDescent="0.2">
      <c r="A809" s="94"/>
      <c r="B809" s="94" t="s">
        <v>232</v>
      </c>
      <c r="C809" s="94">
        <v>0.04</v>
      </c>
      <c r="D809" s="97">
        <v>0.21</v>
      </c>
      <c r="E809" s="97">
        <v>0.14000000000000001</v>
      </c>
      <c r="F809" s="97">
        <v>0.04</v>
      </c>
      <c r="G809" s="94">
        <v>17.89</v>
      </c>
      <c r="H809" s="97">
        <v>16.760000000000002</v>
      </c>
      <c r="I809" s="97">
        <v>15.48</v>
      </c>
      <c r="J809" s="97">
        <v>15.48</v>
      </c>
      <c r="K809" s="94">
        <v>1.84</v>
      </c>
      <c r="L809" s="94">
        <v>2.27</v>
      </c>
      <c r="M809" s="94">
        <v>1.81</v>
      </c>
      <c r="N809" s="97">
        <v>2.59</v>
      </c>
      <c r="O809" s="94">
        <v>24.31</v>
      </c>
      <c r="P809" s="94">
        <v>23.85</v>
      </c>
      <c r="Q809" s="94">
        <v>22.82</v>
      </c>
      <c r="R809" s="97">
        <v>31.75</v>
      </c>
    </row>
    <row r="810" spans="1:18" x14ac:dyDescent="0.2">
      <c r="A810" s="94"/>
      <c r="B810" s="94" t="s">
        <v>233</v>
      </c>
      <c r="C810" s="94">
        <v>0.21</v>
      </c>
      <c r="D810" s="97">
        <v>0.28000000000000003</v>
      </c>
      <c r="E810" s="97">
        <v>7.0000000000000007E-2</v>
      </c>
      <c r="F810" s="97">
        <v>7.0000000000000007E-2</v>
      </c>
      <c r="G810" s="94">
        <v>19.77</v>
      </c>
      <c r="H810" s="97">
        <v>16.940000000000001</v>
      </c>
      <c r="I810" s="97">
        <v>14.74</v>
      </c>
      <c r="J810" s="97">
        <v>16.09</v>
      </c>
      <c r="K810" s="94">
        <v>1.42</v>
      </c>
      <c r="L810" s="94">
        <v>2.13</v>
      </c>
      <c r="M810" s="94">
        <v>2.16</v>
      </c>
      <c r="N810" s="97">
        <v>1.56</v>
      </c>
      <c r="O810" s="94">
        <v>24.98</v>
      </c>
      <c r="P810" s="94">
        <v>26.01</v>
      </c>
      <c r="Q810" s="94">
        <v>25.37</v>
      </c>
      <c r="R810" s="97">
        <v>31.07</v>
      </c>
    </row>
    <row r="811" spans="1:18" x14ac:dyDescent="0.2">
      <c r="A811" s="94"/>
      <c r="B811" s="94" t="s">
        <v>234</v>
      </c>
      <c r="C811" s="94">
        <v>0.04</v>
      </c>
      <c r="D811" s="97">
        <v>7.0000000000000007E-2</v>
      </c>
      <c r="E811" s="97">
        <v>7.0000000000000007E-2</v>
      </c>
      <c r="F811" s="97">
        <v>0.18</v>
      </c>
      <c r="G811" s="94">
        <v>16.760000000000002</v>
      </c>
      <c r="H811" s="97">
        <v>15.02</v>
      </c>
      <c r="I811" s="97">
        <v>15.17</v>
      </c>
      <c r="J811" s="97">
        <v>17.04</v>
      </c>
      <c r="K811" s="94">
        <v>2.09</v>
      </c>
      <c r="L811" s="94">
        <v>1.67</v>
      </c>
      <c r="M811" s="94">
        <v>2.52</v>
      </c>
      <c r="N811" s="97">
        <v>1.49</v>
      </c>
      <c r="O811" s="94">
        <v>20.27</v>
      </c>
      <c r="P811" s="94">
        <v>21.93</v>
      </c>
      <c r="Q811" s="94">
        <v>23.63</v>
      </c>
      <c r="R811" s="97">
        <v>32.700000000000003</v>
      </c>
    </row>
    <row r="812" spans="1:18" x14ac:dyDescent="0.2">
      <c r="A812" s="94"/>
      <c r="B812" s="94" t="s">
        <v>235</v>
      </c>
      <c r="C812" s="94">
        <v>7.0000000000000007E-2</v>
      </c>
      <c r="D812" s="97">
        <v>7.0000000000000007E-2</v>
      </c>
      <c r="E812" s="97">
        <v>0.04</v>
      </c>
      <c r="F812" s="97"/>
      <c r="G812" s="94">
        <v>17.18</v>
      </c>
      <c r="H812" s="97">
        <v>15.38</v>
      </c>
      <c r="I812" s="97">
        <v>16.899999999999999</v>
      </c>
      <c r="J812" s="97"/>
      <c r="K812" s="94">
        <v>1.88</v>
      </c>
      <c r="L812" s="94">
        <v>2.06</v>
      </c>
      <c r="M812" s="94">
        <v>1.28</v>
      </c>
      <c r="N812" s="97"/>
      <c r="O812" s="94">
        <v>20.73</v>
      </c>
      <c r="P812" s="94">
        <v>20.16</v>
      </c>
      <c r="Q812" s="94">
        <v>23.67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1947517</v>
      </c>
      <c r="D818" s="101">
        <v>517198</v>
      </c>
      <c r="E818" s="101">
        <v>1402666</v>
      </c>
      <c r="F818" s="101">
        <v>469252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1942262</v>
      </c>
      <c r="D819" s="101">
        <v>515953</v>
      </c>
      <c r="E819" s="101">
        <v>1394371</v>
      </c>
      <c r="F819" s="101">
        <v>469320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1934234</v>
      </c>
      <c r="D820" s="101">
        <v>515229</v>
      </c>
      <c r="E820" s="101">
        <v>1392596</v>
      </c>
      <c r="F820" s="101">
        <v>450170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1938393</v>
      </c>
      <c r="D821" s="101">
        <v>512801</v>
      </c>
      <c r="E821" s="101">
        <v>1397803</v>
      </c>
      <c r="F821" s="101">
        <v>451418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1932417</v>
      </c>
      <c r="D822" s="101">
        <v>509876</v>
      </c>
      <c r="E822" s="101">
        <v>1396326</v>
      </c>
      <c r="F822" s="101">
        <v>451124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1911491</v>
      </c>
      <c r="D823" s="101">
        <v>510222</v>
      </c>
      <c r="E823" s="101">
        <v>1379617</v>
      </c>
      <c r="F823" s="101">
        <v>458555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1854112</v>
      </c>
      <c r="D824" s="101">
        <v>510834</v>
      </c>
      <c r="E824" s="101">
        <v>1327540</v>
      </c>
      <c r="F824" s="101">
        <v>461186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1861630</v>
      </c>
      <c r="D825" s="101">
        <v>515233</v>
      </c>
      <c r="E825" s="101">
        <v>1330070</v>
      </c>
      <c r="F825" s="101">
        <v>467290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1858459</v>
      </c>
      <c r="D826" s="101">
        <v>513803</v>
      </c>
      <c r="E826" s="101">
        <v>1324877</v>
      </c>
      <c r="F826" s="101">
        <v>466461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1843915</v>
      </c>
      <c r="D827" s="101">
        <v>517330</v>
      </c>
      <c r="E827" s="101">
        <v>1304507</v>
      </c>
      <c r="F827" s="101">
        <v>466509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1846623</v>
      </c>
      <c r="D828" s="101">
        <v>516846</v>
      </c>
      <c r="E828" s="101">
        <v>1307163</v>
      </c>
      <c r="F828" s="101">
        <v>467803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1847423</v>
      </c>
      <c r="D829" s="101">
        <v>516745</v>
      </c>
      <c r="E829" s="101">
        <v>1308811</v>
      </c>
      <c r="F829" s="101">
        <v>468999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1851844</v>
      </c>
      <c r="D830" s="101">
        <v>518533</v>
      </c>
      <c r="E830" s="101">
        <v>1309310</v>
      </c>
      <c r="F830" s="101">
        <v>476848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3624048</v>
      </c>
      <c r="D836" s="101">
        <v>1175793</v>
      </c>
      <c r="E836" s="101">
        <v>1681037</v>
      </c>
      <c r="F836" s="101">
        <v>603678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3605264</v>
      </c>
      <c r="D837" s="101">
        <v>1169889</v>
      </c>
      <c r="E837" s="101">
        <v>1667189</v>
      </c>
      <c r="F837" s="101">
        <v>605012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3585242</v>
      </c>
      <c r="D838" s="101">
        <v>1188360</v>
      </c>
      <c r="E838" s="101">
        <v>1661404</v>
      </c>
      <c r="F838" s="101">
        <v>572091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3615937</v>
      </c>
      <c r="D839" s="101">
        <v>1208762</v>
      </c>
      <c r="E839" s="101">
        <v>1667051</v>
      </c>
      <c r="F839" s="101">
        <v>575389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3630176</v>
      </c>
      <c r="D840" s="101">
        <v>1222318</v>
      </c>
      <c r="E840" s="101">
        <v>1666400</v>
      </c>
      <c r="F840" s="101">
        <v>576986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3647567</v>
      </c>
      <c r="D841" s="101">
        <v>1239914</v>
      </c>
      <c r="E841" s="101">
        <v>1654186</v>
      </c>
      <c r="F841" s="101">
        <v>592505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3698392</v>
      </c>
      <c r="D842" s="101">
        <v>1272719</v>
      </c>
      <c r="E842" s="101">
        <v>1665810</v>
      </c>
      <c r="F842" s="101">
        <v>598671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3738856</v>
      </c>
      <c r="D843" s="101">
        <v>1286679</v>
      </c>
      <c r="E843" s="101">
        <v>1679176</v>
      </c>
      <c r="F843" s="101">
        <v>610667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3740329</v>
      </c>
      <c r="D844" s="101">
        <v>1296997</v>
      </c>
      <c r="E844" s="101">
        <v>1669383</v>
      </c>
      <c r="F844" s="101">
        <v>610301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3731367</v>
      </c>
      <c r="D845" s="101">
        <v>1318420</v>
      </c>
      <c r="E845" s="101">
        <v>1638756</v>
      </c>
      <c r="F845" s="101">
        <v>608975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3701394</v>
      </c>
      <c r="D846" s="101">
        <v>1290903</v>
      </c>
      <c r="E846" s="101">
        <v>1644186</v>
      </c>
      <c r="F846" s="101">
        <v>603742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3713036</v>
      </c>
      <c r="D847" s="101">
        <v>1296032</v>
      </c>
      <c r="E847" s="101">
        <v>1649898</v>
      </c>
      <c r="F847" s="101">
        <v>606384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3706714</v>
      </c>
      <c r="D848" s="101">
        <v>1273584</v>
      </c>
      <c r="E848" s="101">
        <v>1654367</v>
      </c>
      <c r="F848" s="101">
        <v>618527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68759455165</v>
      </c>
      <c r="D854" s="102">
        <v>17471630833</v>
      </c>
      <c r="E854" s="102">
        <v>2081255134</v>
      </c>
      <c r="F854" s="102">
        <v>3801595547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70215237536</v>
      </c>
      <c r="D855" s="102">
        <v>17310686421</v>
      </c>
      <c r="E855" s="102">
        <v>2051721756</v>
      </c>
      <c r="F855" s="102">
        <v>4067860893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69629805911</v>
      </c>
      <c r="D856" s="102">
        <v>17491848638</v>
      </c>
      <c r="E856" s="102">
        <v>1898949667</v>
      </c>
      <c r="F856" s="102">
        <v>3806216010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70706959885</v>
      </c>
      <c r="D857" s="102">
        <v>17402163407</v>
      </c>
      <c r="E857" s="102">
        <v>2011776761</v>
      </c>
      <c r="F857" s="102">
        <v>3687674873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70804686402</v>
      </c>
      <c r="D858" s="102">
        <v>17395000254</v>
      </c>
      <c r="E858" s="102">
        <v>1975959843</v>
      </c>
      <c r="F858" s="102">
        <v>3687267124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71213147910</v>
      </c>
      <c r="D859" s="102">
        <v>17666933704</v>
      </c>
      <c r="E859" s="102">
        <v>1924787936</v>
      </c>
      <c r="F859" s="102">
        <v>3785897826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71327003981</v>
      </c>
      <c r="D860" s="102">
        <v>17825260571</v>
      </c>
      <c r="E860" s="102">
        <v>1893145110</v>
      </c>
      <c r="F860" s="102">
        <v>3681515326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72117105778</v>
      </c>
      <c r="D861" s="102">
        <v>18345521032</v>
      </c>
      <c r="E861" s="102">
        <v>1903709075</v>
      </c>
      <c r="F861" s="102">
        <v>3889997296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71969055372</v>
      </c>
      <c r="D862" s="102">
        <v>18311981522</v>
      </c>
      <c r="E862" s="102">
        <v>1796276240</v>
      </c>
      <c r="F862" s="102">
        <v>3899060486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71897047984</v>
      </c>
      <c r="D863" s="102">
        <v>18139237939</v>
      </c>
      <c r="E863" s="102">
        <v>1778745003</v>
      </c>
      <c r="F863" s="102">
        <v>3745018991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71889060506</v>
      </c>
      <c r="D864" s="102">
        <v>17873927883</v>
      </c>
      <c r="E864" s="102">
        <v>1795929912</v>
      </c>
      <c r="F864" s="102">
        <v>3801567536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72199939344</v>
      </c>
      <c r="D865" s="102">
        <v>17707998714</v>
      </c>
      <c r="E865" s="102">
        <v>2181798251</v>
      </c>
      <c r="F865" s="102">
        <v>3808620065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72968456031</v>
      </c>
      <c r="D866" s="102">
        <v>18097283252</v>
      </c>
      <c r="E866" s="102">
        <v>2411562265</v>
      </c>
      <c r="F866" s="102">
        <v>3892852529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18973</v>
      </c>
      <c r="D872" s="102">
        <v>14859</v>
      </c>
      <c r="E872" s="102">
        <v>1238</v>
      </c>
      <c r="F872" s="102">
        <v>6297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19476</v>
      </c>
      <c r="D873" s="102">
        <v>14797</v>
      </c>
      <c r="E873" s="102">
        <v>1231</v>
      </c>
      <c r="F873" s="102">
        <v>6724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19421</v>
      </c>
      <c r="D874" s="102">
        <v>14719</v>
      </c>
      <c r="E874" s="102">
        <v>1143</v>
      </c>
      <c r="F874" s="102">
        <v>6653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19554</v>
      </c>
      <c r="D875" s="102">
        <v>14397</v>
      </c>
      <c r="E875" s="102">
        <v>1207</v>
      </c>
      <c r="F875" s="102">
        <v>6409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19504</v>
      </c>
      <c r="D876" s="102">
        <v>14231</v>
      </c>
      <c r="E876" s="102">
        <v>1186</v>
      </c>
      <c r="F876" s="102">
        <v>6391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19523</v>
      </c>
      <c r="D877" s="102">
        <v>14249</v>
      </c>
      <c r="E877" s="102">
        <v>1164</v>
      </c>
      <c r="F877" s="102">
        <v>6390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19286</v>
      </c>
      <c r="D878" s="102">
        <v>14006</v>
      </c>
      <c r="E878" s="102">
        <v>1136</v>
      </c>
      <c r="F878" s="102">
        <v>6149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19289</v>
      </c>
      <c r="D879" s="102">
        <v>14258</v>
      </c>
      <c r="E879" s="102">
        <v>1134</v>
      </c>
      <c r="F879" s="102">
        <v>6370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19241</v>
      </c>
      <c r="D880" s="102">
        <v>14119</v>
      </c>
      <c r="E880" s="102">
        <v>1076</v>
      </c>
      <c r="F880" s="102">
        <v>6389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19268</v>
      </c>
      <c r="D881" s="102">
        <v>13758</v>
      </c>
      <c r="E881" s="102">
        <v>1085</v>
      </c>
      <c r="F881" s="102">
        <v>6150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19422</v>
      </c>
      <c r="D882" s="102">
        <v>13846</v>
      </c>
      <c r="E882" s="102">
        <v>1092</v>
      </c>
      <c r="F882" s="102">
        <v>6297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19445</v>
      </c>
      <c r="D883" s="102">
        <v>13663</v>
      </c>
      <c r="E883" s="102">
        <v>1322</v>
      </c>
      <c r="F883" s="102">
        <v>6281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19685</v>
      </c>
      <c r="D884" s="102">
        <v>14210</v>
      </c>
      <c r="E884" s="102">
        <v>1458</v>
      </c>
      <c r="F884" s="102">
        <v>6294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1.03E-2</v>
      </c>
      <c r="D890" s="103">
        <v>5.5999999999999999E-3</v>
      </c>
      <c r="E890" s="103">
        <v>4.3E-3</v>
      </c>
      <c r="F890" s="103">
        <v>2.7000000000000001E-3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0.01</v>
      </c>
      <c r="D891" s="103">
        <v>5.7999999999999996E-3</v>
      </c>
      <c r="E891" s="103">
        <v>3.8999999999999998E-3</v>
      </c>
      <c r="F891" s="103">
        <v>2.7000000000000001E-3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1.0200000000000001E-2</v>
      </c>
      <c r="D892" s="103">
        <v>5.8999999999999999E-3</v>
      </c>
      <c r="E892" s="103">
        <v>3.8999999999999998E-3</v>
      </c>
      <c r="F892" s="103">
        <v>2.5000000000000001E-3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9.4999999999999998E-3</v>
      </c>
      <c r="D893" s="103">
        <v>5.5999999999999999E-3</v>
      </c>
      <c r="E893" s="103">
        <v>3.3999999999999998E-3</v>
      </c>
      <c r="F893" s="103">
        <v>2.5000000000000001E-3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9.7000000000000003E-3</v>
      </c>
      <c r="D894" s="103">
        <v>5.4999999999999997E-3</v>
      </c>
      <c r="E894" s="103">
        <v>3.5000000000000001E-3</v>
      </c>
      <c r="F894" s="103">
        <v>2.5999999999999999E-3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0.01</v>
      </c>
      <c r="D895" s="103">
        <v>5.7999999999999996E-3</v>
      </c>
      <c r="E895" s="103">
        <v>3.7000000000000002E-3</v>
      </c>
      <c r="F895" s="103">
        <v>2.8E-3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9.7999999999999997E-3</v>
      </c>
      <c r="D896" s="103">
        <v>5.5999999999999999E-3</v>
      </c>
      <c r="E896" s="103">
        <v>3.5000000000000001E-3</v>
      </c>
      <c r="F896" s="103">
        <v>2.8999999999999998E-3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9.5999999999999992E-3</v>
      </c>
      <c r="D897" s="103">
        <v>5.5999999999999999E-3</v>
      </c>
      <c r="E897" s="103">
        <v>3.3E-3</v>
      </c>
      <c r="F897" s="103">
        <v>2.8999999999999998E-3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9.4000000000000004E-3</v>
      </c>
      <c r="D898" s="103">
        <v>5.4999999999999997E-3</v>
      </c>
      <c r="E898" s="103">
        <v>3.2000000000000002E-3</v>
      </c>
      <c r="F898" s="103">
        <v>2.8999999999999998E-3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8.9999999999999993E-3</v>
      </c>
      <c r="D899" s="103">
        <v>5.5999999999999999E-3</v>
      </c>
      <c r="E899" s="103">
        <v>2.3999999999999998E-3</v>
      </c>
      <c r="F899" s="103">
        <v>3.0000000000000001E-3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9.7000000000000003E-3</v>
      </c>
      <c r="D900" s="103">
        <v>5.5999999999999999E-3</v>
      </c>
      <c r="E900" s="103">
        <v>3.7000000000000002E-3</v>
      </c>
      <c r="F900" s="103">
        <v>3.0000000000000001E-3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1.01E-2</v>
      </c>
      <c r="D901" s="103">
        <v>5.7000000000000002E-3</v>
      </c>
      <c r="E901" s="103">
        <v>4.1999999999999997E-3</v>
      </c>
      <c r="F901" s="103">
        <v>3.0000000000000001E-3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9.7000000000000003E-3</v>
      </c>
      <c r="D902" s="103">
        <v>5.5999999999999999E-3</v>
      </c>
      <c r="E902" s="103">
        <v>3.5000000000000001E-3</v>
      </c>
      <c r="F902" s="103">
        <v>2.8999999999999998E-3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9.7999999999999997E-3</v>
      </c>
      <c r="D908" s="103">
        <v>4.0000000000000001E-3</v>
      </c>
      <c r="E908" s="103">
        <v>6.4999999999999997E-3</v>
      </c>
      <c r="F908" s="103">
        <v>2.2000000000000001E-3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9.9000000000000008E-3</v>
      </c>
      <c r="D909" s="103">
        <v>4.1999999999999997E-3</v>
      </c>
      <c r="E909" s="103">
        <v>5.8999999999999999E-3</v>
      </c>
      <c r="F909" s="103">
        <v>2.2000000000000001E-3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8.8999999999999999E-3</v>
      </c>
      <c r="D910" s="103">
        <v>4.0000000000000001E-3</v>
      </c>
      <c r="E910" s="103">
        <v>4.5999999999999999E-3</v>
      </c>
      <c r="F910" s="103">
        <v>2.2000000000000001E-3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8.8999999999999999E-3</v>
      </c>
      <c r="D911" s="103">
        <v>4.1999999999999997E-3</v>
      </c>
      <c r="E911" s="103">
        <v>4.7000000000000002E-3</v>
      </c>
      <c r="F911" s="103">
        <v>1.9E-3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8.8999999999999999E-3</v>
      </c>
      <c r="D912" s="103">
        <v>4.0000000000000001E-3</v>
      </c>
      <c r="E912" s="103">
        <v>4.7999999999999996E-3</v>
      </c>
      <c r="F912" s="103">
        <v>1.9E-3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9.2999999999999992E-3</v>
      </c>
      <c r="D913" s="103">
        <v>4.1000000000000003E-3</v>
      </c>
      <c r="E913" s="103">
        <v>5.0000000000000001E-3</v>
      </c>
      <c r="F913" s="103">
        <v>2.0999999999999999E-3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9.9000000000000008E-3</v>
      </c>
      <c r="D914" s="103">
        <v>4.4000000000000003E-3</v>
      </c>
      <c r="E914" s="103">
        <v>5.3E-3</v>
      </c>
      <c r="F914" s="103">
        <v>2.2000000000000001E-3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0.01</v>
      </c>
      <c r="D915" s="103">
        <v>4.1999999999999997E-3</v>
      </c>
      <c r="E915" s="103">
        <v>5.5999999999999999E-3</v>
      </c>
      <c r="F915" s="103">
        <v>2.3E-3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1.03E-2</v>
      </c>
      <c r="D916" s="103">
        <v>4.4000000000000003E-3</v>
      </c>
      <c r="E916" s="103">
        <v>5.4999999999999997E-3</v>
      </c>
      <c r="F916" s="103">
        <v>2.5000000000000001E-3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1.04E-2</v>
      </c>
      <c r="D917" s="103">
        <v>4.4000000000000003E-3</v>
      </c>
      <c r="E917" s="103">
        <v>5.7999999999999996E-3</v>
      </c>
      <c r="F917" s="103">
        <v>2.3E-3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1.12E-2</v>
      </c>
      <c r="D918" s="103">
        <v>4.4999999999999997E-3</v>
      </c>
      <c r="E918" s="103">
        <v>6.3E-3</v>
      </c>
      <c r="F918" s="103">
        <v>2.7000000000000001E-3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1.14E-2</v>
      </c>
      <c r="D919" s="103">
        <v>4.4999999999999997E-3</v>
      </c>
      <c r="E919" s="103">
        <v>6.7000000000000002E-3</v>
      </c>
      <c r="F919" s="103">
        <v>2.7000000000000001E-3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1.32E-2</v>
      </c>
      <c r="D920" s="103">
        <v>5.5999999999999999E-3</v>
      </c>
      <c r="E920" s="103">
        <v>8.5000000000000006E-3</v>
      </c>
      <c r="F920" s="103">
        <v>2.7000000000000001E-3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5.5999999999999999E-3</v>
      </c>
      <c r="D926" s="103">
        <v>3.7000000000000002E-3</v>
      </c>
      <c r="E926" s="103">
        <v>1.6000000000000001E-3</v>
      </c>
      <c r="F926" s="103">
        <v>2.2000000000000001E-3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5.7999999999999996E-3</v>
      </c>
      <c r="D927" s="103">
        <v>4.1000000000000003E-3</v>
      </c>
      <c r="E927" s="103">
        <v>2.3999999999999998E-3</v>
      </c>
      <c r="F927" s="103">
        <v>2.0999999999999999E-3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5.7999999999999996E-3</v>
      </c>
      <c r="D928" s="103">
        <v>4.1999999999999997E-3</v>
      </c>
      <c r="E928" s="103">
        <v>1.6000000000000001E-3</v>
      </c>
      <c r="F928" s="103">
        <v>2.0999999999999999E-3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5.7000000000000002E-3</v>
      </c>
      <c r="D929" s="103">
        <v>4.1999999999999997E-3</v>
      </c>
      <c r="E929" s="103">
        <v>1.5E-3</v>
      </c>
      <c r="F929" s="103">
        <v>2E-3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5.4000000000000003E-3</v>
      </c>
      <c r="D930" s="103">
        <v>3.8999999999999998E-3</v>
      </c>
      <c r="E930" s="103">
        <v>1.4E-3</v>
      </c>
      <c r="F930" s="103">
        <v>1.9E-3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5.1000000000000004E-3</v>
      </c>
      <c r="D931" s="103">
        <v>3.7000000000000002E-3</v>
      </c>
      <c r="E931" s="103">
        <v>1.2999999999999999E-3</v>
      </c>
      <c r="F931" s="103">
        <v>1.9E-3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5.3E-3</v>
      </c>
      <c r="D932" s="103">
        <v>3.8E-3</v>
      </c>
      <c r="E932" s="103">
        <v>1.2999999999999999E-3</v>
      </c>
      <c r="F932" s="103">
        <v>2E-3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5.4999999999999997E-3</v>
      </c>
      <c r="D933" s="103">
        <v>4.0000000000000001E-3</v>
      </c>
      <c r="E933" s="103">
        <v>1.4E-3</v>
      </c>
      <c r="F933" s="103">
        <v>2.2000000000000001E-3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5.4000000000000003E-3</v>
      </c>
      <c r="D934" s="103">
        <v>4.0000000000000001E-3</v>
      </c>
      <c r="E934" s="103">
        <v>1.2999999999999999E-3</v>
      </c>
      <c r="F934" s="103">
        <v>2E-3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5.3E-3</v>
      </c>
      <c r="D935" s="103">
        <v>3.8E-3</v>
      </c>
      <c r="E935" s="103">
        <v>1.1000000000000001E-3</v>
      </c>
      <c r="F935" s="103">
        <v>2.2000000000000001E-3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5.5999999999999999E-3</v>
      </c>
      <c r="D936" s="103">
        <v>4.0000000000000001E-3</v>
      </c>
      <c r="E936" s="103">
        <v>1.2999999999999999E-3</v>
      </c>
      <c r="F936" s="103">
        <v>2.3E-3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5.7999999999999996E-3</v>
      </c>
      <c r="D937" s="103">
        <v>4.1000000000000003E-3</v>
      </c>
      <c r="E937" s="103">
        <v>1.4E-3</v>
      </c>
      <c r="F937" s="103">
        <v>2.3999999999999998E-3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5.7000000000000002E-3</v>
      </c>
      <c r="D938" s="103">
        <v>4.1000000000000003E-3</v>
      </c>
      <c r="E938" s="103">
        <v>1.2999999999999999E-3</v>
      </c>
      <c r="F938" s="103">
        <v>2.5000000000000001E-3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3.7000000000000002E-3</v>
      </c>
      <c r="D944" s="103">
        <v>2.5999999999999999E-3</v>
      </c>
      <c r="E944" s="103">
        <v>1E-3</v>
      </c>
      <c r="F944" s="103">
        <v>1.2999999999999999E-3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3.7000000000000002E-3</v>
      </c>
      <c r="D945" s="103">
        <v>2.5999999999999999E-3</v>
      </c>
      <c r="E945" s="103">
        <v>8.9999999999999998E-4</v>
      </c>
      <c r="F945" s="103">
        <v>1.4E-3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4.0000000000000001E-3</v>
      </c>
      <c r="D946" s="103">
        <v>2.8E-3</v>
      </c>
      <c r="E946" s="103">
        <v>2.0999999999999999E-3</v>
      </c>
      <c r="F946" s="103">
        <v>1.2999999999999999E-3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3.8E-3</v>
      </c>
      <c r="D947" s="103">
        <v>2.7000000000000001E-3</v>
      </c>
      <c r="E947" s="103">
        <v>8.9999999999999998E-4</v>
      </c>
      <c r="F947" s="103">
        <v>1.4E-3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3.5999999999999999E-3</v>
      </c>
      <c r="D948" s="103">
        <v>2.5000000000000001E-3</v>
      </c>
      <c r="E948" s="103">
        <v>8.0000000000000004E-4</v>
      </c>
      <c r="F948" s="103">
        <v>1.4E-3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3.5000000000000001E-3</v>
      </c>
      <c r="D949" s="103">
        <v>2.5999999999999999E-3</v>
      </c>
      <c r="E949" s="103">
        <v>6.9999999999999999E-4</v>
      </c>
      <c r="F949" s="103">
        <v>1.4E-3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3.3999999999999998E-3</v>
      </c>
      <c r="D950" s="103">
        <v>2.5000000000000001E-3</v>
      </c>
      <c r="E950" s="103">
        <v>5.9999999999999995E-4</v>
      </c>
      <c r="F950" s="103">
        <v>1.2999999999999999E-3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3.8999999999999998E-3</v>
      </c>
      <c r="D951" s="103">
        <v>3.0000000000000001E-3</v>
      </c>
      <c r="E951" s="103">
        <v>6.9999999999999999E-4</v>
      </c>
      <c r="F951" s="103">
        <v>1.5E-3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4.1000000000000003E-3</v>
      </c>
      <c r="D952" s="103">
        <v>3.0999999999999999E-3</v>
      </c>
      <c r="E952" s="103">
        <v>8.0000000000000004E-4</v>
      </c>
      <c r="F952" s="103">
        <v>1.6000000000000001E-3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3.8999999999999998E-3</v>
      </c>
      <c r="D953" s="103">
        <v>2.8E-3</v>
      </c>
      <c r="E953" s="103">
        <v>6.9999999999999999E-4</v>
      </c>
      <c r="F953" s="103">
        <v>1.6000000000000001E-3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4.1000000000000003E-3</v>
      </c>
      <c r="D954" s="103">
        <v>3.0000000000000001E-3</v>
      </c>
      <c r="E954" s="103">
        <v>6.9999999999999999E-4</v>
      </c>
      <c r="F954" s="103">
        <v>1.6999999999999999E-3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4.0000000000000001E-3</v>
      </c>
      <c r="D955" s="103">
        <v>2.8999999999999998E-3</v>
      </c>
      <c r="E955" s="103">
        <v>6.9999999999999999E-4</v>
      </c>
      <c r="F955" s="103">
        <v>1.8E-3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4.1000000000000003E-3</v>
      </c>
      <c r="D956" s="103">
        <v>2.8999999999999998E-3</v>
      </c>
      <c r="E956" s="103">
        <v>8.0000000000000004E-4</v>
      </c>
      <c r="F956" s="103">
        <v>1.9E-3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0.2046</v>
      </c>
      <c r="D962" s="103">
        <v>0.12429999999999999</v>
      </c>
      <c r="E962" s="103">
        <v>5.9700000000000003E-2</v>
      </c>
      <c r="F962" s="103">
        <v>7.4099999999999999E-2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0.20369999999999999</v>
      </c>
      <c r="D963" s="103">
        <v>0.1195</v>
      </c>
      <c r="E963" s="103">
        <v>6.3500000000000001E-2</v>
      </c>
      <c r="F963" s="103">
        <v>7.1900000000000006E-2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0.19539999999999999</v>
      </c>
      <c r="D964" s="103">
        <v>0.11749999999999999</v>
      </c>
      <c r="E964" s="103">
        <v>5.6399999999999999E-2</v>
      </c>
      <c r="F964" s="103">
        <v>6.8500000000000005E-2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0.1956</v>
      </c>
      <c r="D965" s="103">
        <v>0.1157</v>
      </c>
      <c r="E965" s="103">
        <v>6.0299999999999999E-2</v>
      </c>
      <c r="F965" s="103">
        <v>6.6699999999999995E-2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0.19189999999999999</v>
      </c>
      <c r="D966" s="103">
        <v>0.1157</v>
      </c>
      <c r="E966" s="103">
        <v>5.6099999999999997E-2</v>
      </c>
      <c r="F966" s="103">
        <v>6.6100000000000006E-2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0.19520000000000001</v>
      </c>
      <c r="D967" s="103">
        <v>0.1168</v>
      </c>
      <c r="E967" s="103">
        <v>5.9200000000000003E-2</v>
      </c>
      <c r="F967" s="103">
        <v>6.7000000000000004E-2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0.1923</v>
      </c>
      <c r="D968" s="103">
        <v>0.1172</v>
      </c>
      <c r="E968" s="103">
        <v>5.5300000000000002E-2</v>
      </c>
      <c r="F968" s="103">
        <v>6.6799999999999998E-2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0.19550000000000001</v>
      </c>
      <c r="D969" s="103">
        <v>0.11849999999999999</v>
      </c>
      <c r="E969" s="103">
        <v>5.7799999999999997E-2</v>
      </c>
      <c r="F969" s="103">
        <v>6.7199999999999996E-2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0.18990000000000001</v>
      </c>
      <c r="D970" s="103">
        <v>0.11700000000000001</v>
      </c>
      <c r="E970" s="103">
        <v>5.21E-2</v>
      </c>
      <c r="F970" s="103">
        <v>6.5699999999999995E-2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0.18770000000000001</v>
      </c>
      <c r="D971" s="103">
        <v>0.1186</v>
      </c>
      <c r="E971" s="103">
        <v>4.6699999999999998E-2</v>
      </c>
      <c r="F971" s="103">
        <v>6.6400000000000001E-2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0.1908</v>
      </c>
      <c r="D972" s="103">
        <v>0.11940000000000001</v>
      </c>
      <c r="E972" s="103">
        <v>0.05</v>
      </c>
      <c r="F972" s="103">
        <v>6.6299999999999998E-2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0.19320000000000001</v>
      </c>
      <c r="D973" s="103">
        <v>0.121</v>
      </c>
      <c r="E973" s="103">
        <v>5.2200000000000003E-2</v>
      </c>
      <c r="F973" s="103">
        <v>6.5600000000000006E-2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0.1938</v>
      </c>
      <c r="D974" s="103">
        <v>0.12280000000000001</v>
      </c>
      <c r="E974" s="103">
        <v>4.8800000000000003E-2</v>
      </c>
      <c r="F974" s="103">
        <v>6.8099999999999994E-2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0.7659999999999999</v>
      </c>
      <c r="D980" s="103">
        <f t="shared" si="34"/>
        <v>0.8597999999999999</v>
      </c>
      <c r="E980" s="103">
        <f t="shared" si="34"/>
        <v>0.92690000000000006</v>
      </c>
      <c r="F980" s="103">
        <f t="shared" si="34"/>
        <v>0.91749999999999998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0.76689999999999992</v>
      </c>
      <c r="D981" s="103">
        <f t="shared" si="34"/>
        <v>0.8637999999999999</v>
      </c>
      <c r="E981" s="103">
        <f t="shared" si="34"/>
        <v>0.9234</v>
      </c>
      <c r="F981" s="103">
        <f t="shared" si="34"/>
        <v>0.91970000000000007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0.77569999999999995</v>
      </c>
      <c r="D982" s="103">
        <f t="shared" si="34"/>
        <v>0.86559999999999993</v>
      </c>
      <c r="E982" s="103">
        <f t="shared" si="34"/>
        <v>0.93139999999999989</v>
      </c>
      <c r="F982" s="103">
        <f t="shared" si="34"/>
        <v>0.92340000000000011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0.77649999999999997</v>
      </c>
      <c r="D983" s="103">
        <f t="shared" si="34"/>
        <v>0.86759999999999993</v>
      </c>
      <c r="E983" s="103">
        <f t="shared" si="34"/>
        <v>0.92920000000000003</v>
      </c>
      <c r="F983" s="103">
        <f t="shared" si="34"/>
        <v>0.9255000000000001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0.78049999999999997</v>
      </c>
      <c r="D984" s="103">
        <f t="shared" si="34"/>
        <v>0.86840000000000006</v>
      </c>
      <c r="E984" s="103">
        <f t="shared" si="34"/>
        <v>0.93340000000000001</v>
      </c>
      <c r="F984" s="103">
        <f t="shared" si="34"/>
        <v>0.92609999999999992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0.77690000000000003</v>
      </c>
      <c r="D985" s="103">
        <f t="shared" si="34"/>
        <v>0.86699999999999988</v>
      </c>
      <c r="E985" s="103">
        <f t="shared" si="34"/>
        <v>0.93009999999999993</v>
      </c>
      <c r="F985" s="103">
        <f t="shared" si="34"/>
        <v>0.92480000000000007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0.77929999999999999</v>
      </c>
      <c r="D986" s="103">
        <f t="shared" si="34"/>
        <v>0.86650000000000005</v>
      </c>
      <c r="E986" s="103">
        <f t="shared" si="34"/>
        <v>0.93400000000000005</v>
      </c>
      <c r="F986" s="103">
        <f t="shared" si="34"/>
        <v>0.92480000000000007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0.77549999999999997</v>
      </c>
      <c r="D987" s="103">
        <f t="shared" si="34"/>
        <v>0.86470000000000002</v>
      </c>
      <c r="E987" s="103">
        <f t="shared" si="34"/>
        <v>0.93120000000000003</v>
      </c>
      <c r="F987" s="103">
        <f t="shared" si="34"/>
        <v>0.92390000000000005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0.78090000000000015</v>
      </c>
      <c r="D988" s="103">
        <f t="shared" si="34"/>
        <v>0.8660000000000001</v>
      </c>
      <c r="E988" s="103">
        <f t="shared" si="34"/>
        <v>0.93710000000000004</v>
      </c>
      <c r="F988" s="103">
        <f t="shared" si="34"/>
        <v>0.92530000000000001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0.78370000000000006</v>
      </c>
      <c r="D989" s="103">
        <f t="shared" si="34"/>
        <v>0.8647999999999999</v>
      </c>
      <c r="E989" s="103">
        <f t="shared" si="34"/>
        <v>0.94330000000000003</v>
      </c>
      <c r="F989" s="103">
        <f t="shared" si="34"/>
        <v>0.92449999999999999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0.77859999999999996</v>
      </c>
      <c r="D990" s="103">
        <f t="shared" si="34"/>
        <v>0.86349999999999993</v>
      </c>
      <c r="E990" s="103">
        <f t="shared" si="34"/>
        <v>0.93799999999999994</v>
      </c>
      <c r="F990" s="103">
        <f t="shared" si="34"/>
        <v>0.92399999999999993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0.77549999999999997</v>
      </c>
      <c r="D991" s="103">
        <f t="shared" si="34"/>
        <v>0.86180000000000001</v>
      </c>
      <c r="E991" s="103">
        <f t="shared" si="34"/>
        <v>0.93479999999999996</v>
      </c>
      <c r="F991" s="103">
        <f t="shared" si="34"/>
        <v>0.92449999999999999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0.77349999999999997</v>
      </c>
      <c r="D992" s="103">
        <f t="shared" si="34"/>
        <v>0.85899999999999987</v>
      </c>
      <c r="E992" s="103">
        <f t="shared" si="34"/>
        <v>0.93710000000000016</v>
      </c>
      <c r="F992" s="103">
        <f t="shared" si="34"/>
        <v>0.92189999999999994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2022-12-22T19:51:29Z</dcterms:modified>
</cp:coreProperties>
</file>