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 s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 s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 s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 s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 s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G39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7" i="1" s="1"/>
  <c r="C146" i="1"/>
  <c r="C145" i="1"/>
  <c r="C144" i="1"/>
  <c r="C143" i="1"/>
  <c r="C142" i="1"/>
  <c r="C141" i="1"/>
  <c r="I107" i="1"/>
  <c r="B58" i="1"/>
  <c r="I148" i="1" s="1"/>
  <c r="C117" i="1"/>
  <c r="C115" i="1"/>
  <c r="D57" i="1"/>
  <c r="C57" i="1" s="1"/>
  <c r="D56" i="1"/>
  <c r="C56" i="1" s="1"/>
  <c r="D55" i="1"/>
  <c r="C55" i="1" s="1"/>
  <c r="D54" i="1"/>
  <c r="C54" i="1" s="1"/>
  <c r="B18" i="1"/>
  <c r="I95" i="1"/>
  <c r="I104" i="1"/>
  <c r="C113" i="1"/>
  <c r="I97" i="1"/>
  <c r="I109" i="1"/>
  <c r="I106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C135" i="1" s="1"/>
  <c r="D118" i="1"/>
  <c r="D115" i="1"/>
  <c r="D114" i="1"/>
  <c r="B75" i="1"/>
  <c r="B74" i="1"/>
  <c r="B73" i="1"/>
  <c r="B72" i="1"/>
  <c r="B71" i="1"/>
  <c r="B70" i="1"/>
  <c r="B69" i="1"/>
  <c r="B68" i="1"/>
  <c r="C116" i="1"/>
  <c r="B772" i="1"/>
  <c r="C112" i="1"/>
  <c r="C118" i="1"/>
  <c r="C114" i="1"/>
  <c r="B778" i="1"/>
  <c r="D439" i="1"/>
  <c r="D436" i="1"/>
  <c r="B773" i="1"/>
  <c r="D432" i="1"/>
  <c r="I147" i="1"/>
  <c r="I144" i="1"/>
  <c r="C777" i="1"/>
  <c r="I143" i="1"/>
  <c r="I392" i="1"/>
  <c r="I401" i="1"/>
  <c r="I390" i="1"/>
  <c r="I391" i="1"/>
  <c r="I400" i="1"/>
  <c r="I393" i="1"/>
  <c r="I402" i="1"/>
  <c r="G393" i="1"/>
  <c r="G389" i="1"/>
  <c r="G397" i="1"/>
  <c r="G391" i="1"/>
  <c r="C384" i="1"/>
  <c r="C385" i="1"/>
  <c r="C387" i="1"/>
  <c r="G392" i="1"/>
  <c r="G396" i="1"/>
  <c r="G402" i="1"/>
  <c r="G390" i="1"/>
  <c r="G394" i="1"/>
  <c r="E401" i="1"/>
  <c r="E395" i="1"/>
  <c r="E392" i="1"/>
  <c r="E396" i="1"/>
  <c r="E389" i="1"/>
  <c r="E393" i="1"/>
  <c r="E397" i="1"/>
  <c r="E390" i="1"/>
  <c r="E394" i="1"/>
  <c r="H30" i="1"/>
  <c r="B779" i="1"/>
  <c r="C401" i="1"/>
  <c r="I398" i="1"/>
  <c r="I395" i="1"/>
  <c r="I394" i="1"/>
  <c r="C778" i="1"/>
  <c r="D438" i="1"/>
  <c r="D431" i="1"/>
  <c r="I146" i="1"/>
  <c r="B776" i="1"/>
  <c r="C402" i="1"/>
  <c r="C388" i="1"/>
  <c r="I389" i="1"/>
  <c r="I399" i="1"/>
  <c r="I396" i="1"/>
  <c r="I145" i="1"/>
  <c r="C773" i="1"/>
  <c r="C772" i="1"/>
  <c r="C779" i="1"/>
  <c r="C774" i="1"/>
  <c r="I102" i="1"/>
  <c r="I101" i="1"/>
  <c r="C101" i="1"/>
  <c r="I96" i="1"/>
  <c r="C103" i="1"/>
  <c r="C137" i="1"/>
  <c r="D405" i="1"/>
  <c r="I403" i="1" l="1"/>
  <c r="G401" i="1"/>
  <c r="G400" i="1"/>
  <c r="G403" i="1" s="1"/>
  <c r="F405" i="1"/>
  <c r="E391" i="1"/>
  <c r="E402" i="1"/>
  <c r="C386" i="1"/>
  <c r="C403" i="1" s="1"/>
  <c r="H259" i="1"/>
  <c r="I138" i="1"/>
  <c r="I136" i="1"/>
  <c r="I135" i="1" s="1"/>
  <c r="H18" i="1"/>
  <c r="H20" i="1"/>
  <c r="H17" i="1"/>
  <c r="H21" i="1"/>
  <c r="H16" i="1"/>
  <c r="H22" i="1"/>
  <c r="H19" i="1"/>
  <c r="I141" i="1"/>
  <c r="D437" i="1"/>
  <c r="B775" i="1"/>
  <c r="B774" i="1"/>
  <c r="C776" i="1"/>
  <c r="H29" i="1"/>
  <c r="H33" i="1"/>
  <c r="H31" i="1"/>
  <c r="D433" i="1"/>
  <c r="I142" i="1"/>
  <c r="H32" i="1"/>
  <c r="D429" i="1"/>
  <c r="D440" i="1"/>
  <c r="H28" i="1"/>
  <c r="D434" i="1"/>
  <c r="B777" i="1"/>
  <c r="H34" i="1"/>
  <c r="C775" i="1"/>
  <c r="D441" i="1"/>
  <c r="D430" i="1"/>
  <c r="C102" i="1"/>
  <c r="I98" i="1"/>
  <c r="I100" i="1"/>
  <c r="I103" i="1"/>
  <c r="C100" i="1"/>
  <c r="I105" i="1"/>
  <c r="I108" i="1"/>
  <c r="I99" i="1"/>
  <c r="E403" i="1" l="1"/>
</calcChain>
</file>

<file path=xl/sharedStrings.xml><?xml version="1.0" encoding="utf-8"?>
<sst xmlns="http://schemas.openxmlformats.org/spreadsheetml/2006/main" count="692" uniqueCount="532">
  <si>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</si>
  <si>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</si>
  <si>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</si>
  <si>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</si>
  <si>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</si>
  <si>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</si>
  <si>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</si>
  <si>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</si>
  <si>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</si>
  <si>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</si>
  <si>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</si>
  <si>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</si>
  <si>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</si>
  <si>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</si>
  <si>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</si>
  <si>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</si>
  <si>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</si>
  <si>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</si>
  <si>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</si>
  <si>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</si>
  <si>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</si>
  <si>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</si>
  <si>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</si>
  <si>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</si>
  <si>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</si>
  <si>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</si>
  <si>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</si>
  <si>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</si>
  <si>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</si>
  <si>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</si>
  <si>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</si>
  <si>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</si>
  <si>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</si>
  <si>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</si>
  <si>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</si>
  <si>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</si>
  <si>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</si>
  <si>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</si>
  <si>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</si>
  <si>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</si>
  <si>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</si>
  <si>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</si>
  <si>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</si>
  <si>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</si>
  <si>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</si>
  <si>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</si>
  <si>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</si>
  <si>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</si>
  <si>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</si>
  <si>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</si>
  <si>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</si>
  <si>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</si>
  <si>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</si>
  <si>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</si>
  <si>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</si>
  <si>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</si>
  <si>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</si>
  <si>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</si>
  <si>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</si>
  <si>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</si>
  <si>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</si>
  <si>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</si>
  <si>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</si>
  <si>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</si>
  <si>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</si>
  <si>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</si>
  <si>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</si>
  <si>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</si>
  <si>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</si>
  <si>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</si>
  <si>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</si>
  <si>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</si>
  <si>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</si>
  <si>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</si>
  <si>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</si>
  <si>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</si>
  <si>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</si>
  <si>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</si>
  <si>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</si>
  <si>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</si>
  <si>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</si>
  <si>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</si>
  <si>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</si>
  <si>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</si>
  <si>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</si>
  <si>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</si>
  <si>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</si>
  <si>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</si>
  <si>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</si>
  <si>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</si>
  <si>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</si>
  <si>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</si>
  <si>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</si>
  <si>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</si>
  <si>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</si>
  <si>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</si>
  <si>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</si>
  <si>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</si>
  <si>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</si>
  <si>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</si>
  <si>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</si>
  <si>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</si>
  <si>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</si>
  <si>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</si>
  <si>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</si>
  <si>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</si>
  <si>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</si>
  <si>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</si>
  <si>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</si>
  <si>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</si>
  <si>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</si>
  <si>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</si>
  <si>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</si>
  <si>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</si>
  <si>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</si>
  <si>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</si>
  <si>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</si>
  <si>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</si>
  <si>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</si>
  <si>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</si>
  <si>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</si>
  <si>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</si>
  <si>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</si>
  <si>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</si>
  <si>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</si>
  <si>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</si>
  <si>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</si>
  <si>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</si>
  <si>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</si>
  <si>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</si>
  <si>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</si>
  <si>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</si>
  <si>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</si>
  <si>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</si>
  <si>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</si>
  <si>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</si>
  <si>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</si>
  <si>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</si>
  <si>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</si>
  <si>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</si>
  <si>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</si>
  <si>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</si>
  <si>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</si>
  <si>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</si>
  <si>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</si>
  <si>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</si>
  <si>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</si>
  <si>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</si>
  <si>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</si>
  <si>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</si>
  <si>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</si>
  <si>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</si>
  <si>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</si>
  <si>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</si>
  <si>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</si>
  <si>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</si>
  <si>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</si>
  <si>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</si>
  <si>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</si>
  <si>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</si>
  <si>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</si>
  <si>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</si>
  <si>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</si>
  <si>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</si>
  <si>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</si>
  <si>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</si>
  <si>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</si>
  <si>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</si>
  <si>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</si>
  <si>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</si>
  <si>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</si>
  <si>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</si>
  <si>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</si>
  <si>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</si>
  <si>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</si>
  <si>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</si>
  <si>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</si>
  <si>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</si>
  <si>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</si>
  <si>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</si>
  <si>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</si>
  <si>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</si>
  <si>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</si>
  <si>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</si>
  <si>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</si>
  <si>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</si>
  <si>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</si>
  <si>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</si>
  <si>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</si>
  <si>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</si>
  <si>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</si>
  <si>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</si>
  <si>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</si>
  <si>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</si>
  <si>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</si>
  <si>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</si>
  <si>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</si>
  <si>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</si>
  <si>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</si>
  <si>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</si>
  <si>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</si>
  <si>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</si>
  <si>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</si>
  <si>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</si>
  <si>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</si>
  <si>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</si>
  <si>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</si>
  <si>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</si>
  <si>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</si>
  <si>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</si>
  <si>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</si>
  <si>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</si>
  <si>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</si>
  <si>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</si>
  <si>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</si>
  <si>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</si>
  <si>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</si>
  <si>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</si>
  <si>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</si>
  <si>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</si>
  <si>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</si>
  <si>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</si>
  <si>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</si>
  <si>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</si>
  <si>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</si>
  <si>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</si>
  <si>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</si>
  <si>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</si>
  <si>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</si>
  <si>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</si>
  <si>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</si>
  <si>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</si>
  <si>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</si>
  <si>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</si>
  <si>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</si>
  <si>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</si>
  <si>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</si>
  <si>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</si>
  <si>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</si>
  <si>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</si>
  <si>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</si>
  <si>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</si>
  <si>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</si>
  <si>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</si>
  <si>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</si>
  <si>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</si>
  <si>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</si>
  <si>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</si>
  <si>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</si>
  <si>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</si>
  <si>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</si>
  <si>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</si>
  <si>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</si>
  <si>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</si>
  <si>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</si>
  <si>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</si>
  <si>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</si>
  <si>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</si>
  <si>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</si>
  <si>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</si>
  <si>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</si>
  <si>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</si>
  <si>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</si>
  <si>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</si>
  <si>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</si>
  <si>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</si>
  <si>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</si>
  <si>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</si>
  <si>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</si>
  <si>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</si>
  <si>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</si>
  <si>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</si>
  <si>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</si>
  <si>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</si>
  <si>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</si>
  <si>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</si>
  <si>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</si>
  <si>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</si>
  <si>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</si>
  <si>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</si>
  <si>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</si>
  <si>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</si>
  <si>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</si>
  <si>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</si>
  <si>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</si>
  <si>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</si>
  <si>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</si>
  <si>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</si>
  <si>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</si>
  <si>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</si>
  <si>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</si>
  <si>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</si>
  <si>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</si>
  <si>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</si>
  <si>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</si>
  <si>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</si>
  <si>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</si>
  <si>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</si>
  <si>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</si>
  <si>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</si>
  <si>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</si>
  <si>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</si>
  <si>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</si>
  <si>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</si>
  <si>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</si>
  <si>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</si>
  <si>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</si>
  <si>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</si>
  <si>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</si>
  <si>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</si>
  <si>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</si>
  <si>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</si>
  <si>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</si>
  <si>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</si>
  <si>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</si>
  <si>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</si>
  <si>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</si>
  <si>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</si>
  <si>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</si>
  <si>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</si>
  <si>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</si>
  <si>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</si>
  <si>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</si>
  <si>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</si>
  <si>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</si>
  <si>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</si>
  <si>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</si>
  <si>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</si>
  <si>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</si>
  <si>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</si>
  <si>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</si>
  <si>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</si>
  <si>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</si>
  <si>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</si>
  <si>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</si>
  <si>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</si>
  <si>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</si>
  <si>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</si>
  <si>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</si>
  <si>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</si>
  <si>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</si>
  <si>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</si>
  <si>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</si>
  <si>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</si>
  <si>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</si>
  <si>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</si>
  <si>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</si>
  <si>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</si>
  <si>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</si>
  <si>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</si>
  <si>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</si>
  <si>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</si>
  <si>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</si>
  <si>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</si>
  <si>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</si>
  <si>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</si>
  <si>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</si>
  <si>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</si>
  <si>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</si>
  <si>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</si>
  <si>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</si>
  <si>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</si>
  <si>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</si>
  <si>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</si>
  <si>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</si>
  <si>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</si>
  <si>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</si>
  <si>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</si>
  <si>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</si>
  <si>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</si>
  <si>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</si>
  <si>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</si>
  <si>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</si>
  <si>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</si>
  <si>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</si>
  <si>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</si>
  <si>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</si>
  <si>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</si>
  <si>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</si>
  <si>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</si>
  <si>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</si>
  <si>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</si>
  <si>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</si>
  <si>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</si>
  <si>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</si>
  <si>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</si>
  <si>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</si>
  <si>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</si>
  <si>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</si>
  <si>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</si>
  <si>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</si>
  <si>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</si>
  <si>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</si>
  <si>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</si>
  <si>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</si>
  <si>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</si>
  <si>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</si>
  <si>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</si>
  <si>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</si>
  <si>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</si>
  <si>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</si>
  <si>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</si>
  <si>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</si>
  <si>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</si>
  <si>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</si>
  <si>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</si>
  <si>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</si>
  <si>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</si>
  <si>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</si>
  <si>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</si>
  <si>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</si>
  <si>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</si>
  <si>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</si>
  <si>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</si>
  <si>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</si>
  <si>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</si>
  <si>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</si>
  <si>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</si>
  <si>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</si>
  <si>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</si>
  <si>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</si>
  <si>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</si>
  <si>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</si>
  <si>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</si>
  <si>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</si>
  <si>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</si>
  <si>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</si>
  <si>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</si>
  <si>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</si>
  <si>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</si>
  <si>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</si>
  <si>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</si>
  <si>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</si>
  <si>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</si>
  <si>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</si>
  <si>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</si>
  <si>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</si>
  <si>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</si>
  <si>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</si>
  <si>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</si>
  <si>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</si>
  <si>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</si>
  <si>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</si>
  <si>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</si>
  <si>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</si>
  <si>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</si>
  <si>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</si>
  <si>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</si>
  <si>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</si>
  <si>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</si>
  <si>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</si>
  <si>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</si>
  <si>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</si>
  <si>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</si>
  <si>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</si>
  <si>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</si>
  <si>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</si>
  <si>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</si>
  <si>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</si>
  <si>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</si>
  <si>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</si>
  <si>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</si>
  <si>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</si>
  <si>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</si>
  <si>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</si>
  <si>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</si>
  <si>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</si>
  <si>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</si>
  <si>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</si>
  <si>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</si>
  <si>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</si>
  <si>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</si>
  <si>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</si>
  <si>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</si>
  <si>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</si>
  <si>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</si>
  <si>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</si>
  <si>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</si>
  <si>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</si>
  <si>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</si>
  <si>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</si>
  <si>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</si>
  <si>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</si>
  <si>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</si>
  <si>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</si>
  <si>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</si>
  <si>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</si>
  <si>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</si>
  <si>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</si>
  <si>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</si>
  <si>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</si>
  <si>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</si>
  <si>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</si>
  <si>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</si>
  <si>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</si>
  <si>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</si>
  <si>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</si>
  <si>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</si>
  <si>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</si>
  <si>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01:09 PM</t>
  </si>
  <si>
    <t>Entidad: Tabasco (Tab)</t>
  </si>
  <si>
    <t>Gobernador:</t>
  </si>
  <si>
    <t>Lic. Carlos Manuel Merino Campos</t>
  </si>
  <si>
    <t>27/08/2021 al 30/09/2024</t>
  </si>
  <si>
    <t>Bajo</t>
  </si>
  <si>
    <t>Alto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</si>
  <si>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</si>
  <si>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</si>
  <si>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</si>
  <si>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</si>
  <si>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</si>
  <si>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</si>
  <si>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</si>
  <si>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</si>
  <si>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</si>
  <si>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</si>
  <si>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</si>
  <si>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</si>
  <si>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</si>
  <si>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</si>
  <si>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600 a 649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</si>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</sst>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-5.091228667949256E-2</c:v>
                </c:pt>
                <c:pt idx="1">
                  <c:v>-7.7032647854433034E-2</c:v>
                </c:pt>
                <c:pt idx="2">
                  <c:v>-2.626828832497434E-2</c:v>
                </c:pt>
                <c:pt idx="3">
                  <c:v>-5.8011958829713411E-2</c:v>
                </c:pt>
                <c:pt idx="4">
                  <c:v>-9.6653771519037313E-2</c:v>
                </c:pt>
                <c:pt idx="5">
                  <c:v>-7.6508669943779375E-2</c:v>
                </c:pt>
                <c:pt idx="6">
                  <c:v>-6.6587162748951836E-2</c:v>
                </c:pt>
                <c:pt idx="7">
                  <c:v>-5.9274325913429377E-2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5.1083483268857595E-2</c:v>
                </c:pt>
                <c:pt idx="1">
                  <c:v>8.7429100927037845E-2</c:v>
                </c:pt>
                <c:pt idx="2">
                  <c:v>2.7987318155564513E-2</c:v>
                </c:pt>
                <c:pt idx="3">
                  <c:v>5.6795299573255104E-2</c:v>
                </c:pt>
                <c:pt idx="4">
                  <c:v>8.6841132058223455E-2</c:v>
                </c:pt>
                <c:pt idx="5">
                  <c:v>7.1750900651959826E-2</c:v>
                </c:pt>
                <c:pt idx="6">
                  <c:v>5.6574655425311329E-2</c:v>
                </c:pt>
                <c:pt idx="7">
                  <c:v>5.0288998125979083E-2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850000896"/>
        <c:axId val="846935104"/>
      </c:barChart>
      <c:catAx>
        <c:axId val="850000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46935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4693510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500008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1.14E-2</c:v>
                </c:pt>
                <c:pt idx="1">
                  <c:v>1.1599999999999999E-2</c:v>
                </c:pt>
                <c:pt idx="2">
                  <c:v>1.12E-2</c:v>
                </c:pt>
                <c:pt idx="3">
                  <c:v>1.06E-2</c:v>
                </c:pt>
                <c:pt idx="4">
                  <c:v>1.12E-2</c:v>
                </c:pt>
                <c:pt idx="5">
                  <c:v>1.0800000000000001E-2</c:v>
                </c:pt>
                <c:pt idx="6">
                  <c:v>1.1299999999999999E-2</c:v>
                </c:pt>
                <c:pt idx="7">
                  <c:v>1.1599999999999999E-2</c:v>
                </c:pt>
                <c:pt idx="8">
                  <c:v>1.1900000000000001E-2</c:v>
                </c:pt>
                <c:pt idx="9">
                  <c:v>1.15E-2</c:v>
                </c:pt>
                <c:pt idx="10">
                  <c:v>1.2500000000000001E-2</c:v>
                </c:pt>
                <c:pt idx="11">
                  <c:v>1.15E-2</c:v>
                </c:pt>
                <c:pt idx="12">
                  <c:v>1.3299999999999999E-2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8.8999999999999999E-3</c:v>
                </c:pt>
                <c:pt idx="1">
                  <c:v>9.1000000000000004E-3</c:v>
                </c:pt>
                <c:pt idx="2">
                  <c:v>9.1000000000000004E-3</c:v>
                </c:pt>
                <c:pt idx="3">
                  <c:v>9.5999999999999992E-3</c:v>
                </c:pt>
                <c:pt idx="4">
                  <c:v>9.7000000000000003E-3</c:v>
                </c:pt>
                <c:pt idx="5">
                  <c:v>9.7000000000000003E-3</c:v>
                </c:pt>
                <c:pt idx="6">
                  <c:v>9.7999999999999997E-3</c:v>
                </c:pt>
                <c:pt idx="7">
                  <c:v>0.01</c:v>
                </c:pt>
                <c:pt idx="8">
                  <c:v>1.0699999999999999E-2</c:v>
                </c:pt>
                <c:pt idx="9">
                  <c:v>1.0200000000000001E-2</c:v>
                </c:pt>
                <c:pt idx="10">
                  <c:v>1.01E-2</c:v>
                </c:pt>
                <c:pt idx="11">
                  <c:v>9.9000000000000008E-3</c:v>
                </c:pt>
                <c:pt idx="12">
                  <c:v>1.12E-2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5.7000000000000002E-3</c:v>
                </c:pt>
                <c:pt idx="1">
                  <c:v>3.8E-3</c:v>
                </c:pt>
                <c:pt idx="2">
                  <c:v>3.0000000000000001E-3</c:v>
                </c:pt>
                <c:pt idx="3">
                  <c:v>1.9E-3</c:v>
                </c:pt>
                <c:pt idx="4">
                  <c:v>2.8E-3</c:v>
                </c:pt>
                <c:pt idx="5">
                  <c:v>1.9E-3</c:v>
                </c:pt>
                <c:pt idx="6">
                  <c:v>2.5000000000000001E-3</c:v>
                </c:pt>
                <c:pt idx="7">
                  <c:v>2.5999999999999999E-3</c:v>
                </c:pt>
                <c:pt idx="8">
                  <c:v>1.9E-3</c:v>
                </c:pt>
                <c:pt idx="9">
                  <c:v>2.0999999999999999E-3</c:v>
                </c:pt>
                <c:pt idx="10">
                  <c:v>3.2000000000000002E-3</c:v>
                </c:pt>
                <c:pt idx="11">
                  <c:v>2.0999999999999999E-3</c:v>
                </c:pt>
                <c:pt idx="12">
                  <c:v>4.4999999999999997E-3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2.7000000000000001E-3</c:v>
                </c:pt>
                <c:pt idx="1">
                  <c:v>2.8E-3</c:v>
                </c:pt>
                <c:pt idx="2">
                  <c:v>2.7000000000000001E-3</c:v>
                </c:pt>
                <c:pt idx="3">
                  <c:v>2.3E-3</c:v>
                </c:pt>
                <c:pt idx="4">
                  <c:v>2.3E-3</c:v>
                </c:pt>
                <c:pt idx="5">
                  <c:v>2.7000000000000001E-3</c:v>
                </c:pt>
                <c:pt idx="6">
                  <c:v>2.8999999999999998E-3</c:v>
                </c:pt>
                <c:pt idx="7">
                  <c:v>3.0999999999999999E-3</c:v>
                </c:pt>
                <c:pt idx="8">
                  <c:v>3.3999999999999998E-3</c:v>
                </c:pt>
                <c:pt idx="9">
                  <c:v>3.2000000000000002E-3</c:v>
                </c:pt>
                <c:pt idx="10">
                  <c:v>3.8E-3</c:v>
                </c:pt>
                <c:pt idx="11">
                  <c:v>4.0000000000000001E-3</c:v>
                </c:pt>
                <c:pt idx="12">
                  <c:v>3.8999999999999998E-3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551616"/>
        <c:axId val="847928640"/>
      </c:lineChart>
      <c:catAx>
        <c:axId val="79755161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7928640"/>
        <c:crosses val="autoZero"/>
        <c:auto val="1"/>
        <c:lblAlgn val="ctr"/>
        <c:lblOffset val="100"/>
        <c:noMultiLvlLbl val="0"/>
      </c:catAx>
      <c:valAx>
        <c:axId val="8479286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5516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2.47E-2</c:v>
                </c:pt>
                <c:pt idx="1">
                  <c:v>1.6899999999999998E-2</c:v>
                </c:pt>
                <c:pt idx="2">
                  <c:v>1.54E-2</c:v>
                </c:pt>
                <c:pt idx="3">
                  <c:v>1.5100000000000001E-2</c:v>
                </c:pt>
                <c:pt idx="4">
                  <c:v>1.4E-2</c:v>
                </c:pt>
                <c:pt idx="5">
                  <c:v>1.34E-2</c:v>
                </c:pt>
                <c:pt idx="6">
                  <c:v>1.37E-2</c:v>
                </c:pt>
                <c:pt idx="7">
                  <c:v>1.4E-2</c:v>
                </c:pt>
                <c:pt idx="8">
                  <c:v>8.8999999999999999E-3</c:v>
                </c:pt>
                <c:pt idx="9">
                  <c:v>1.3100000000000001E-2</c:v>
                </c:pt>
                <c:pt idx="10">
                  <c:v>1.2800000000000001E-2</c:v>
                </c:pt>
                <c:pt idx="11">
                  <c:v>1.2999999999999999E-2</c:v>
                </c:pt>
                <c:pt idx="12">
                  <c:v>1.3100000000000001E-2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7.1000000000000004E-3</c:v>
                </c:pt>
                <c:pt idx="1">
                  <c:v>7.7000000000000002E-3</c:v>
                </c:pt>
                <c:pt idx="2">
                  <c:v>7.6E-3</c:v>
                </c:pt>
                <c:pt idx="3">
                  <c:v>7.9000000000000008E-3</c:v>
                </c:pt>
                <c:pt idx="4">
                  <c:v>7.6E-3</c:v>
                </c:pt>
                <c:pt idx="5">
                  <c:v>7.7000000000000002E-3</c:v>
                </c:pt>
                <c:pt idx="6">
                  <c:v>7.6E-3</c:v>
                </c:pt>
                <c:pt idx="7">
                  <c:v>7.7999999999999996E-3</c:v>
                </c:pt>
                <c:pt idx="8">
                  <c:v>7.9000000000000008E-3</c:v>
                </c:pt>
                <c:pt idx="9">
                  <c:v>7.9000000000000008E-3</c:v>
                </c:pt>
                <c:pt idx="10">
                  <c:v>7.9000000000000008E-3</c:v>
                </c:pt>
                <c:pt idx="11">
                  <c:v>8.0000000000000002E-3</c:v>
                </c:pt>
                <c:pt idx="12">
                  <c:v>7.6E-3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2.12E-2</c:v>
                </c:pt>
                <c:pt idx="1">
                  <c:v>1.2999999999999999E-2</c:v>
                </c:pt>
                <c:pt idx="2">
                  <c:v>9.4000000000000004E-3</c:v>
                </c:pt>
                <c:pt idx="3">
                  <c:v>8.9999999999999993E-3</c:v>
                </c:pt>
                <c:pt idx="4">
                  <c:v>8.0999999999999996E-3</c:v>
                </c:pt>
                <c:pt idx="5">
                  <c:v>7.4000000000000003E-3</c:v>
                </c:pt>
                <c:pt idx="6">
                  <c:v>7.7999999999999996E-3</c:v>
                </c:pt>
                <c:pt idx="7">
                  <c:v>7.7999999999999996E-3</c:v>
                </c:pt>
                <c:pt idx="8">
                  <c:v>1.4E-3</c:v>
                </c:pt>
                <c:pt idx="9">
                  <c:v>6.1000000000000004E-3</c:v>
                </c:pt>
                <c:pt idx="10">
                  <c:v>5.8999999999999999E-3</c:v>
                </c:pt>
                <c:pt idx="11">
                  <c:v>6.1000000000000004E-3</c:v>
                </c:pt>
                <c:pt idx="12">
                  <c:v>6.4000000000000003E-3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3.0999999999999999E-3</c:v>
                </c:pt>
                <c:pt idx="1">
                  <c:v>3.0000000000000001E-3</c:v>
                </c:pt>
                <c:pt idx="2">
                  <c:v>3.0000000000000001E-3</c:v>
                </c:pt>
                <c:pt idx="3">
                  <c:v>2.8E-3</c:v>
                </c:pt>
                <c:pt idx="4">
                  <c:v>2.5999999999999999E-3</c:v>
                </c:pt>
                <c:pt idx="5">
                  <c:v>2.7000000000000001E-3</c:v>
                </c:pt>
                <c:pt idx="6">
                  <c:v>2.8999999999999998E-3</c:v>
                </c:pt>
                <c:pt idx="7">
                  <c:v>3.3E-3</c:v>
                </c:pt>
                <c:pt idx="8">
                  <c:v>3.0999999999999999E-3</c:v>
                </c:pt>
                <c:pt idx="9">
                  <c:v>3.5000000000000001E-3</c:v>
                </c:pt>
                <c:pt idx="10">
                  <c:v>3.8E-3</c:v>
                </c:pt>
                <c:pt idx="11">
                  <c:v>3.8E-3</c:v>
                </c:pt>
                <c:pt idx="12">
                  <c:v>4.0000000000000001E-3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564928"/>
        <c:axId val="848201408"/>
      </c:lineChart>
      <c:catAx>
        <c:axId val="7975649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8201408"/>
        <c:crosses val="autoZero"/>
        <c:auto val="1"/>
        <c:lblAlgn val="ctr"/>
        <c:lblOffset val="100"/>
        <c:noMultiLvlLbl val="0"/>
      </c:catAx>
      <c:valAx>
        <c:axId val="848201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5649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6.8999999999999999E-3</c:v>
                </c:pt>
                <c:pt idx="1">
                  <c:v>6.6E-3</c:v>
                </c:pt>
                <c:pt idx="2">
                  <c:v>7.4999999999999997E-3</c:v>
                </c:pt>
                <c:pt idx="3">
                  <c:v>7.4999999999999997E-3</c:v>
                </c:pt>
                <c:pt idx="4">
                  <c:v>7.3000000000000001E-3</c:v>
                </c:pt>
                <c:pt idx="5">
                  <c:v>6.7999999999999996E-3</c:v>
                </c:pt>
                <c:pt idx="6">
                  <c:v>6.7000000000000002E-3</c:v>
                </c:pt>
                <c:pt idx="7">
                  <c:v>6.8999999999999999E-3</c:v>
                </c:pt>
                <c:pt idx="8">
                  <c:v>7.7999999999999996E-3</c:v>
                </c:pt>
                <c:pt idx="9">
                  <c:v>7.1999999999999998E-3</c:v>
                </c:pt>
                <c:pt idx="10">
                  <c:v>7.4999999999999997E-3</c:v>
                </c:pt>
                <c:pt idx="11">
                  <c:v>7.7000000000000002E-3</c:v>
                </c:pt>
                <c:pt idx="12">
                  <c:v>7.3000000000000001E-3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5.7999999999999996E-3</c:v>
                </c:pt>
                <c:pt idx="1">
                  <c:v>5.8999999999999999E-3</c:v>
                </c:pt>
                <c:pt idx="2">
                  <c:v>6.1999999999999998E-3</c:v>
                </c:pt>
                <c:pt idx="3">
                  <c:v>6.1999999999999998E-3</c:v>
                </c:pt>
                <c:pt idx="4">
                  <c:v>6.0000000000000001E-3</c:v>
                </c:pt>
                <c:pt idx="5">
                  <c:v>6.3E-3</c:v>
                </c:pt>
                <c:pt idx="6">
                  <c:v>6.1999999999999998E-3</c:v>
                </c:pt>
                <c:pt idx="7">
                  <c:v>6.4000000000000003E-3</c:v>
                </c:pt>
                <c:pt idx="8">
                  <c:v>6.7000000000000002E-3</c:v>
                </c:pt>
                <c:pt idx="9">
                  <c:v>6.7000000000000002E-3</c:v>
                </c:pt>
                <c:pt idx="10">
                  <c:v>7.1000000000000004E-3</c:v>
                </c:pt>
                <c:pt idx="11">
                  <c:v>6.7000000000000002E-3</c:v>
                </c:pt>
                <c:pt idx="12">
                  <c:v>6.7999999999999996E-3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1.6999999999999999E-3</c:v>
                </c:pt>
                <c:pt idx="1">
                  <c:v>1.1000000000000001E-3</c:v>
                </c:pt>
                <c:pt idx="2">
                  <c:v>4.1999999999999997E-3</c:v>
                </c:pt>
                <c:pt idx="3">
                  <c:v>1.9E-3</c:v>
                </c:pt>
                <c:pt idx="4">
                  <c:v>1.8E-3</c:v>
                </c:pt>
                <c:pt idx="5">
                  <c:v>1.1999999999999999E-3</c:v>
                </c:pt>
                <c:pt idx="6">
                  <c:v>1.2999999999999999E-3</c:v>
                </c:pt>
                <c:pt idx="7">
                  <c:v>1E-3</c:v>
                </c:pt>
                <c:pt idx="8">
                  <c:v>1.5E-3</c:v>
                </c:pt>
                <c:pt idx="9">
                  <c:v>1E-3</c:v>
                </c:pt>
                <c:pt idx="10">
                  <c:v>8.0000000000000004E-4</c:v>
                </c:pt>
                <c:pt idx="11">
                  <c:v>1.1000000000000001E-3</c:v>
                </c:pt>
                <c:pt idx="12">
                  <c:v>8.9999999999999998E-4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1.9E-3</c:v>
                </c:pt>
                <c:pt idx="1">
                  <c:v>2E-3</c:v>
                </c:pt>
                <c:pt idx="2">
                  <c:v>1.8E-3</c:v>
                </c:pt>
                <c:pt idx="3">
                  <c:v>2E-3</c:v>
                </c:pt>
                <c:pt idx="4">
                  <c:v>1.9E-3</c:v>
                </c:pt>
                <c:pt idx="5">
                  <c:v>1.8E-3</c:v>
                </c:pt>
                <c:pt idx="6">
                  <c:v>1.8E-3</c:v>
                </c:pt>
                <c:pt idx="7">
                  <c:v>2.2000000000000001E-3</c:v>
                </c:pt>
                <c:pt idx="8">
                  <c:v>2.3999999999999998E-3</c:v>
                </c:pt>
                <c:pt idx="9">
                  <c:v>2.3E-3</c:v>
                </c:pt>
                <c:pt idx="10">
                  <c:v>2.7000000000000001E-3</c:v>
                </c:pt>
                <c:pt idx="11">
                  <c:v>2.8999999999999998E-3</c:v>
                </c:pt>
                <c:pt idx="12">
                  <c:v>2.8999999999999998E-3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566464"/>
        <c:axId val="848203712"/>
      </c:lineChart>
      <c:catAx>
        <c:axId val="79756646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8203712"/>
        <c:crosses val="autoZero"/>
        <c:auto val="1"/>
        <c:lblAlgn val="ctr"/>
        <c:lblOffset val="100"/>
        <c:noMultiLvlLbl val="0"/>
      </c:catAx>
      <c:valAx>
        <c:axId val="8482037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5664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0.40039999999999998</c:v>
                </c:pt>
                <c:pt idx="1">
                  <c:v>0.40450000000000003</c:v>
                </c:pt>
                <c:pt idx="2">
                  <c:v>0.3921</c:v>
                </c:pt>
                <c:pt idx="3">
                  <c:v>0.39029999999999998</c:v>
                </c:pt>
                <c:pt idx="4">
                  <c:v>0.3866</c:v>
                </c:pt>
                <c:pt idx="5">
                  <c:v>0.38679999999999998</c:v>
                </c:pt>
                <c:pt idx="6">
                  <c:v>0.38140000000000002</c:v>
                </c:pt>
                <c:pt idx="7">
                  <c:v>0.38150000000000001</c:v>
                </c:pt>
                <c:pt idx="8">
                  <c:v>0.32650000000000001</c:v>
                </c:pt>
                <c:pt idx="9">
                  <c:v>0.36549999999999999</c:v>
                </c:pt>
                <c:pt idx="10">
                  <c:v>0.37559999999999999</c:v>
                </c:pt>
                <c:pt idx="11">
                  <c:v>0.37580000000000002</c:v>
                </c:pt>
                <c:pt idx="12">
                  <c:v>0.38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0.2286</c:v>
                </c:pt>
                <c:pt idx="1">
                  <c:v>0.2162</c:v>
                </c:pt>
                <c:pt idx="2">
                  <c:v>0.2114</c:v>
                </c:pt>
                <c:pt idx="3">
                  <c:v>0.20799999999999999</c:v>
                </c:pt>
                <c:pt idx="4">
                  <c:v>0.2059</c:v>
                </c:pt>
                <c:pt idx="5">
                  <c:v>0.20960000000000001</c:v>
                </c:pt>
                <c:pt idx="6">
                  <c:v>0.2049</c:v>
                </c:pt>
                <c:pt idx="7">
                  <c:v>0.20749999999999999</c:v>
                </c:pt>
                <c:pt idx="8">
                  <c:v>0.20480000000000001</c:v>
                </c:pt>
                <c:pt idx="9">
                  <c:v>0.20780000000000001</c:v>
                </c:pt>
                <c:pt idx="10">
                  <c:v>0.20960000000000001</c:v>
                </c:pt>
                <c:pt idx="11">
                  <c:v>0.21379999999999999</c:v>
                </c:pt>
                <c:pt idx="12">
                  <c:v>0.21759999999999999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0.14990000000000001</c:v>
                </c:pt>
                <c:pt idx="1">
                  <c:v>0.1681</c:v>
                </c:pt>
                <c:pt idx="2">
                  <c:v>0.16059999999999999</c:v>
                </c:pt>
                <c:pt idx="3">
                  <c:v>0.16450000000000001</c:v>
                </c:pt>
                <c:pt idx="4">
                  <c:v>0.1638</c:v>
                </c:pt>
                <c:pt idx="5">
                  <c:v>0.16070000000000001</c:v>
                </c:pt>
                <c:pt idx="6">
                  <c:v>0.16200000000000001</c:v>
                </c:pt>
                <c:pt idx="7">
                  <c:v>0.15840000000000001</c:v>
                </c:pt>
                <c:pt idx="8">
                  <c:v>9.6799999999999997E-2</c:v>
                </c:pt>
                <c:pt idx="9">
                  <c:v>0.13730000000000001</c:v>
                </c:pt>
                <c:pt idx="10">
                  <c:v>0.14990000000000001</c:v>
                </c:pt>
                <c:pt idx="11">
                  <c:v>0.14680000000000001</c:v>
                </c:pt>
                <c:pt idx="12">
                  <c:v>0.1462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0.12989999999999999</c:v>
                </c:pt>
                <c:pt idx="1">
                  <c:v>0.12230000000000001</c:v>
                </c:pt>
                <c:pt idx="2">
                  <c:v>0.1144</c:v>
                </c:pt>
                <c:pt idx="3">
                  <c:v>0.1109</c:v>
                </c:pt>
                <c:pt idx="4">
                  <c:v>0.10979999999999999</c:v>
                </c:pt>
                <c:pt idx="5">
                  <c:v>0.1105</c:v>
                </c:pt>
                <c:pt idx="6">
                  <c:v>0.1076</c:v>
                </c:pt>
                <c:pt idx="7">
                  <c:v>0.1082</c:v>
                </c:pt>
                <c:pt idx="8">
                  <c:v>0.1057</c:v>
                </c:pt>
                <c:pt idx="9">
                  <c:v>0.10589999999999999</c:v>
                </c:pt>
                <c:pt idx="10">
                  <c:v>0.1037</c:v>
                </c:pt>
                <c:pt idx="11">
                  <c:v>0.1018</c:v>
                </c:pt>
                <c:pt idx="12">
                  <c:v>0.1057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568000"/>
        <c:axId val="848206016"/>
      </c:lineChart>
      <c:catAx>
        <c:axId val="7975680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8206016"/>
        <c:crosses val="autoZero"/>
        <c:auto val="1"/>
        <c:lblAlgn val="ctr"/>
        <c:lblOffset val="100"/>
        <c:noMultiLvlLbl val="0"/>
      </c:catAx>
      <c:valAx>
        <c:axId val="8482060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5680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0.53560000000000008</c:v>
                </c:pt>
                <c:pt idx="1">
                  <c:v>0.5380999999999998</c:v>
                </c:pt>
                <c:pt idx="2">
                  <c:v>0.55110000000000003</c:v>
                </c:pt>
                <c:pt idx="3">
                  <c:v>0.5554</c:v>
                </c:pt>
                <c:pt idx="4">
                  <c:v>0.55879999999999996</c:v>
                </c:pt>
                <c:pt idx="5">
                  <c:v>0.56010000000000004</c:v>
                </c:pt>
                <c:pt idx="6">
                  <c:v>0.56699999999999995</c:v>
                </c:pt>
                <c:pt idx="7">
                  <c:v>0.56499999999999995</c:v>
                </c:pt>
                <c:pt idx="8">
                  <c:v>0.63259999999999994</c:v>
                </c:pt>
                <c:pt idx="9">
                  <c:v>0.58340000000000014</c:v>
                </c:pt>
                <c:pt idx="10">
                  <c:v>0.57140000000000013</c:v>
                </c:pt>
                <c:pt idx="11">
                  <c:v>0.57429999999999992</c:v>
                </c:pt>
                <c:pt idx="12">
                  <c:v>0.56810000000000005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0.73969999999999991</c:v>
                </c:pt>
                <c:pt idx="1">
                  <c:v>0.7508999999999999</c:v>
                </c:pt>
                <c:pt idx="2">
                  <c:v>0.75499999999999989</c:v>
                </c:pt>
                <c:pt idx="3">
                  <c:v>0.75739999999999996</c:v>
                </c:pt>
                <c:pt idx="4">
                  <c:v>0.76019999999999988</c:v>
                </c:pt>
                <c:pt idx="5">
                  <c:v>0.75589999999999991</c:v>
                </c:pt>
                <c:pt idx="6">
                  <c:v>0.76079999999999992</c:v>
                </c:pt>
                <c:pt idx="7">
                  <c:v>0.75759999999999994</c:v>
                </c:pt>
                <c:pt idx="8">
                  <c:v>0.75949999999999995</c:v>
                </c:pt>
                <c:pt idx="9">
                  <c:v>0.7571</c:v>
                </c:pt>
                <c:pt idx="10">
                  <c:v>0.75480000000000003</c:v>
                </c:pt>
                <c:pt idx="11">
                  <c:v>0.75139999999999996</c:v>
                </c:pt>
                <c:pt idx="12">
                  <c:v>0.74659999999999993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0.80749999999999988</c:v>
                </c:pt>
                <c:pt idx="1">
                  <c:v>0.79869999999999997</c:v>
                </c:pt>
                <c:pt idx="2">
                  <c:v>0.8076000000000001</c:v>
                </c:pt>
                <c:pt idx="3">
                  <c:v>0.80959999999999999</c:v>
                </c:pt>
                <c:pt idx="4">
                  <c:v>0.80909999999999993</c:v>
                </c:pt>
                <c:pt idx="5">
                  <c:v>0.81430000000000002</c:v>
                </c:pt>
                <c:pt idx="6">
                  <c:v>0.81459999999999999</c:v>
                </c:pt>
                <c:pt idx="7">
                  <c:v>0.81699999999999995</c:v>
                </c:pt>
                <c:pt idx="8">
                  <c:v>0.89590000000000014</c:v>
                </c:pt>
                <c:pt idx="9">
                  <c:v>0.84250000000000003</c:v>
                </c:pt>
                <c:pt idx="10">
                  <c:v>0.82789999999999997</c:v>
                </c:pt>
                <c:pt idx="11">
                  <c:v>0.83399999999999996</c:v>
                </c:pt>
                <c:pt idx="12">
                  <c:v>0.83180000000000009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0.85959999999999992</c:v>
                </c:pt>
                <c:pt idx="1">
                  <c:v>0.86719999999999997</c:v>
                </c:pt>
                <c:pt idx="2">
                  <c:v>0.87549999999999994</c:v>
                </c:pt>
                <c:pt idx="3">
                  <c:v>0.87939999999999996</c:v>
                </c:pt>
                <c:pt idx="4">
                  <c:v>0.88059999999999994</c:v>
                </c:pt>
                <c:pt idx="5">
                  <c:v>0.87939999999999985</c:v>
                </c:pt>
                <c:pt idx="6">
                  <c:v>0.88179999999999992</c:v>
                </c:pt>
                <c:pt idx="7">
                  <c:v>0.88000000000000012</c:v>
                </c:pt>
                <c:pt idx="8">
                  <c:v>0.88200000000000012</c:v>
                </c:pt>
                <c:pt idx="9">
                  <c:v>0.88160000000000016</c:v>
                </c:pt>
                <c:pt idx="10">
                  <c:v>0.88249999999999995</c:v>
                </c:pt>
                <c:pt idx="11">
                  <c:v>0.88389999999999991</c:v>
                </c:pt>
                <c:pt idx="12">
                  <c:v>0.88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663232"/>
        <c:axId val="851386944"/>
      </c:lineChart>
      <c:catAx>
        <c:axId val="7976632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1386944"/>
        <c:crosses val="autoZero"/>
        <c:auto val="1"/>
        <c:lblAlgn val="ctr"/>
        <c:lblOffset val="100"/>
        <c:noMultiLvlLbl val="0"/>
      </c:catAx>
      <c:valAx>
        <c:axId val="8513869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6632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178.14</c:v>
                </c:pt>
                <c:pt idx="1">
                  <c:v>194.66</c:v>
                </c:pt>
                <c:pt idx="2">
                  <c:v>203.49</c:v>
                </c:pt>
                <c:pt idx="3">
                  <c:v>205.9</c:v>
                </c:pt>
                <c:pt idx="4">
                  <c:v>222.3</c:v>
                </c:pt>
                <c:pt idx="5">
                  <c:v>208.07</c:v>
                </c:pt>
                <c:pt idx="6">
                  <c:v>220.14</c:v>
                </c:pt>
                <c:pt idx="7">
                  <c:v>198.29</c:v>
                </c:pt>
                <c:pt idx="8">
                  <c:v>190.5</c:v>
                </c:pt>
                <c:pt idx="9">
                  <c:v>200.37</c:v>
                </c:pt>
                <c:pt idx="10">
                  <c:v>163.86</c:v>
                </c:pt>
                <c:pt idx="11">
                  <c:v>168.44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185.88</c:v>
                </c:pt>
                <c:pt idx="1">
                  <c:v>179.64</c:v>
                </c:pt>
                <c:pt idx="2">
                  <c:v>179.6</c:v>
                </c:pt>
                <c:pt idx="3">
                  <c:v>83.99</c:v>
                </c:pt>
                <c:pt idx="4">
                  <c:v>81.5</c:v>
                </c:pt>
                <c:pt idx="5">
                  <c:v>139.35</c:v>
                </c:pt>
                <c:pt idx="6">
                  <c:v>167.57</c:v>
                </c:pt>
                <c:pt idx="7">
                  <c:v>180.06</c:v>
                </c:pt>
                <c:pt idx="8">
                  <c:v>178.27</c:v>
                </c:pt>
                <c:pt idx="9">
                  <c:v>179.39</c:v>
                </c:pt>
                <c:pt idx="10">
                  <c:v>157.19999999999999</c:v>
                </c:pt>
                <c:pt idx="11">
                  <c:v>161.12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152</c:v>
                </c:pt>
                <c:pt idx="1">
                  <c:v>158.62</c:v>
                </c:pt>
                <c:pt idx="2">
                  <c:v>201.78</c:v>
                </c:pt>
                <c:pt idx="3">
                  <c:v>172.23</c:v>
                </c:pt>
                <c:pt idx="4">
                  <c:v>178.14</c:v>
                </c:pt>
                <c:pt idx="5">
                  <c:v>180.35</c:v>
                </c:pt>
                <c:pt idx="6">
                  <c:v>174.1</c:v>
                </c:pt>
                <c:pt idx="7">
                  <c:v>165.7</c:v>
                </c:pt>
                <c:pt idx="8">
                  <c:v>169.4</c:v>
                </c:pt>
                <c:pt idx="9">
                  <c:v>173.52</c:v>
                </c:pt>
                <c:pt idx="10">
                  <c:v>150.05000000000001</c:v>
                </c:pt>
                <c:pt idx="11">
                  <c:v>151.71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138.31</c:v>
                </c:pt>
                <c:pt idx="1">
                  <c:v>135.81</c:v>
                </c:pt>
                <c:pt idx="2">
                  <c:v>166.69</c:v>
                </c:pt>
                <c:pt idx="3">
                  <c:v>161.44999999999999</c:v>
                </c:pt>
                <c:pt idx="4">
                  <c:v>178.18</c:v>
                </c:pt>
                <c:pt idx="5">
                  <c:v>160.44999999999999</c:v>
                </c:pt>
                <c:pt idx="6">
                  <c:v>170.65</c:v>
                </c:pt>
                <c:pt idx="7">
                  <c:v>168.65</c:v>
                </c:pt>
                <c:pt idx="8">
                  <c:v>151.75</c:v>
                </c:pt>
                <c:pt idx="9">
                  <c:v>160.91</c:v>
                </c:pt>
                <c:pt idx="10">
                  <c:v>145.47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664256"/>
        <c:axId val="851389248"/>
      </c:lineChart>
      <c:catAx>
        <c:axId val="79766425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1389248"/>
        <c:crosses val="autoZero"/>
        <c:auto val="1"/>
        <c:lblAlgn val="ctr"/>
        <c:lblOffset val="100"/>
        <c:noMultiLvlLbl val="0"/>
      </c:catAx>
      <c:valAx>
        <c:axId val="851389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6642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98.27</c:v>
                </c:pt>
                <c:pt idx="1">
                  <c:v>92.19</c:v>
                </c:pt>
                <c:pt idx="2">
                  <c:v>97.06</c:v>
                </c:pt>
                <c:pt idx="3">
                  <c:v>88.99</c:v>
                </c:pt>
                <c:pt idx="4">
                  <c:v>98.98</c:v>
                </c:pt>
                <c:pt idx="5">
                  <c:v>91.15</c:v>
                </c:pt>
                <c:pt idx="6">
                  <c:v>98.93</c:v>
                </c:pt>
                <c:pt idx="7">
                  <c:v>86.36</c:v>
                </c:pt>
                <c:pt idx="8">
                  <c:v>79.83</c:v>
                </c:pt>
                <c:pt idx="9">
                  <c:v>85.53</c:v>
                </c:pt>
                <c:pt idx="10">
                  <c:v>77.33</c:v>
                </c:pt>
                <c:pt idx="11">
                  <c:v>71.13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83.08</c:v>
                </c:pt>
                <c:pt idx="1">
                  <c:v>72.209999999999994</c:v>
                </c:pt>
                <c:pt idx="2">
                  <c:v>68.13</c:v>
                </c:pt>
                <c:pt idx="3">
                  <c:v>32.799999999999997</c:v>
                </c:pt>
                <c:pt idx="4">
                  <c:v>31.51</c:v>
                </c:pt>
                <c:pt idx="5">
                  <c:v>51.49</c:v>
                </c:pt>
                <c:pt idx="6">
                  <c:v>61.18</c:v>
                </c:pt>
                <c:pt idx="7">
                  <c:v>66.59</c:v>
                </c:pt>
                <c:pt idx="8">
                  <c:v>63.85</c:v>
                </c:pt>
                <c:pt idx="9">
                  <c:v>67.180000000000007</c:v>
                </c:pt>
                <c:pt idx="10">
                  <c:v>60.6</c:v>
                </c:pt>
                <c:pt idx="11">
                  <c:v>62.22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56.65</c:v>
                </c:pt>
                <c:pt idx="1">
                  <c:v>57.02</c:v>
                </c:pt>
                <c:pt idx="2">
                  <c:v>66.22</c:v>
                </c:pt>
                <c:pt idx="3">
                  <c:v>54.23</c:v>
                </c:pt>
                <c:pt idx="4">
                  <c:v>58.81</c:v>
                </c:pt>
                <c:pt idx="5">
                  <c:v>64.56</c:v>
                </c:pt>
                <c:pt idx="6">
                  <c:v>65.64</c:v>
                </c:pt>
                <c:pt idx="7">
                  <c:v>58.44</c:v>
                </c:pt>
                <c:pt idx="8">
                  <c:v>60.68</c:v>
                </c:pt>
                <c:pt idx="9">
                  <c:v>65.180000000000007</c:v>
                </c:pt>
                <c:pt idx="10">
                  <c:v>57.27</c:v>
                </c:pt>
                <c:pt idx="11">
                  <c:v>54.9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50.9</c:v>
                </c:pt>
                <c:pt idx="1">
                  <c:v>49.7</c:v>
                </c:pt>
                <c:pt idx="2">
                  <c:v>57.06</c:v>
                </c:pt>
                <c:pt idx="3">
                  <c:v>52.86</c:v>
                </c:pt>
                <c:pt idx="4">
                  <c:v>53.15</c:v>
                </c:pt>
                <c:pt idx="5">
                  <c:v>54.07</c:v>
                </c:pt>
                <c:pt idx="6">
                  <c:v>57.27</c:v>
                </c:pt>
                <c:pt idx="7">
                  <c:v>59.48</c:v>
                </c:pt>
                <c:pt idx="8">
                  <c:v>52.82</c:v>
                </c:pt>
                <c:pt idx="9">
                  <c:v>55.11</c:v>
                </c:pt>
                <c:pt idx="10">
                  <c:v>50.53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665792"/>
        <c:axId val="851391552"/>
      </c:lineChart>
      <c:catAx>
        <c:axId val="79766579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1391552"/>
        <c:crosses val="autoZero"/>
        <c:auto val="1"/>
        <c:lblAlgn val="ctr"/>
        <c:lblOffset val="100"/>
        <c:noMultiLvlLbl val="0"/>
      </c:catAx>
      <c:valAx>
        <c:axId val="8513915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6657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26.35</c:v>
                </c:pt>
                <c:pt idx="1">
                  <c:v>29.22</c:v>
                </c:pt>
                <c:pt idx="2">
                  <c:v>29.01</c:v>
                </c:pt>
                <c:pt idx="3">
                  <c:v>29.88</c:v>
                </c:pt>
                <c:pt idx="4">
                  <c:v>37</c:v>
                </c:pt>
                <c:pt idx="5">
                  <c:v>32.01</c:v>
                </c:pt>
                <c:pt idx="6">
                  <c:v>35.96</c:v>
                </c:pt>
                <c:pt idx="7">
                  <c:v>33.049999999999997</c:v>
                </c:pt>
                <c:pt idx="8">
                  <c:v>30.76</c:v>
                </c:pt>
                <c:pt idx="9">
                  <c:v>31.38</c:v>
                </c:pt>
                <c:pt idx="10">
                  <c:v>17.690000000000001</c:v>
                </c:pt>
                <c:pt idx="11">
                  <c:v>24.6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27.51</c:v>
                </c:pt>
                <c:pt idx="1">
                  <c:v>28.89</c:v>
                </c:pt>
                <c:pt idx="2">
                  <c:v>28.39</c:v>
                </c:pt>
                <c:pt idx="3">
                  <c:v>10.78</c:v>
                </c:pt>
                <c:pt idx="4">
                  <c:v>11.65</c:v>
                </c:pt>
                <c:pt idx="5">
                  <c:v>22.81</c:v>
                </c:pt>
                <c:pt idx="6">
                  <c:v>28.93</c:v>
                </c:pt>
                <c:pt idx="7">
                  <c:v>32.51</c:v>
                </c:pt>
                <c:pt idx="8">
                  <c:v>32.299999999999997</c:v>
                </c:pt>
                <c:pt idx="9">
                  <c:v>31.67</c:v>
                </c:pt>
                <c:pt idx="10">
                  <c:v>23.35</c:v>
                </c:pt>
                <c:pt idx="11">
                  <c:v>26.18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27.22</c:v>
                </c:pt>
                <c:pt idx="1">
                  <c:v>26.43</c:v>
                </c:pt>
                <c:pt idx="2">
                  <c:v>37.29</c:v>
                </c:pt>
                <c:pt idx="3">
                  <c:v>36.130000000000003</c:v>
                </c:pt>
                <c:pt idx="4">
                  <c:v>37.04</c:v>
                </c:pt>
                <c:pt idx="5">
                  <c:v>33.049999999999997</c:v>
                </c:pt>
                <c:pt idx="6">
                  <c:v>30.97</c:v>
                </c:pt>
                <c:pt idx="7">
                  <c:v>30.47</c:v>
                </c:pt>
                <c:pt idx="8">
                  <c:v>29.01</c:v>
                </c:pt>
                <c:pt idx="9">
                  <c:v>30.3</c:v>
                </c:pt>
                <c:pt idx="10">
                  <c:v>26.47</c:v>
                </c:pt>
                <c:pt idx="11">
                  <c:v>26.76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23.89</c:v>
                </c:pt>
                <c:pt idx="1">
                  <c:v>24.31</c:v>
                </c:pt>
                <c:pt idx="2">
                  <c:v>29.59</c:v>
                </c:pt>
                <c:pt idx="3">
                  <c:v>32.92</c:v>
                </c:pt>
                <c:pt idx="4">
                  <c:v>35.090000000000003</c:v>
                </c:pt>
                <c:pt idx="5">
                  <c:v>31.59</c:v>
                </c:pt>
                <c:pt idx="6">
                  <c:v>35.840000000000003</c:v>
                </c:pt>
                <c:pt idx="7">
                  <c:v>31.72</c:v>
                </c:pt>
                <c:pt idx="8">
                  <c:v>27.43</c:v>
                </c:pt>
                <c:pt idx="9">
                  <c:v>28.05</c:v>
                </c:pt>
                <c:pt idx="10">
                  <c:v>26.8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679616"/>
        <c:axId val="851393856"/>
      </c:lineChart>
      <c:catAx>
        <c:axId val="79767961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1393856"/>
        <c:crosses val="autoZero"/>
        <c:auto val="1"/>
        <c:lblAlgn val="ctr"/>
        <c:lblOffset val="100"/>
        <c:noMultiLvlLbl val="0"/>
      </c:catAx>
      <c:valAx>
        <c:axId val="8513938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6796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4.08</c:v>
                </c:pt>
                <c:pt idx="1">
                  <c:v>4.99</c:v>
                </c:pt>
                <c:pt idx="2">
                  <c:v>5.49</c:v>
                </c:pt>
                <c:pt idx="3">
                  <c:v>5.24</c:v>
                </c:pt>
                <c:pt idx="4">
                  <c:v>5.74</c:v>
                </c:pt>
                <c:pt idx="5">
                  <c:v>5.99</c:v>
                </c:pt>
                <c:pt idx="6">
                  <c:v>4.99</c:v>
                </c:pt>
                <c:pt idx="7">
                  <c:v>6.08</c:v>
                </c:pt>
                <c:pt idx="8">
                  <c:v>5.74</c:v>
                </c:pt>
                <c:pt idx="9">
                  <c:v>5.41</c:v>
                </c:pt>
                <c:pt idx="10">
                  <c:v>3.41</c:v>
                </c:pt>
                <c:pt idx="11">
                  <c:v>4.62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4.74</c:v>
                </c:pt>
                <c:pt idx="1">
                  <c:v>4.54</c:v>
                </c:pt>
                <c:pt idx="2">
                  <c:v>6.62</c:v>
                </c:pt>
                <c:pt idx="3">
                  <c:v>2.25</c:v>
                </c:pt>
                <c:pt idx="4">
                  <c:v>2.04</c:v>
                </c:pt>
                <c:pt idx="5">
                  <c:v>3.83</c:v>
                </c:pt>
                <c:pt idx="6">
                  <c:v>4.29</c:v>
                </c:pt>
                <c:pt idx="7">
                  <c:v>4.25</c:v>
                </c:pt>
                <c:pt idx="8">
                  <c:v>5.24</c:v>
                </c:pt>
                <c:pt idx="9">
                  <c:v>4.58</c:v>
                </c:pt>
                <c:pt idx="10">
                  <c:v>3.91</c:v>
                </c:pt>
                <c:pt idx="11">
                  <c:v>3.79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3.12</c:v>
                </c:pt>
                <c:pt idx="1">
                  <c:v>4.41</c:v>
                </c:pt>
                <c:pt idx="2">
                  <c:v>7.41</c:v>
                </c:pt>
                <c:pt idx="3">
                  <c:v>5.49</c:v>
                </c:pt>
                <c:pt idx="4">
                  <c:v>5.91</c:v>
                </c:pt>
                <c:pt idx="5">
                  <c:v>5.41</c:v>
                </c:pt>
                <c:pt idx="6">
                  <c:v>4.91</c:v>
                </c:pt>
                <c:pt idx="7">
                  <c:v>5.24</c:v>
                </c:pt>
                <c:pt idx="8">
                  <c:v>5.16</c:v>
                </c:pt>
                <c:pt idx="9">
                  <c:v>5.83</c:v>
                </c:pt>
                <c:pt idx="10">
                  <c:v>4.25</c:v>
                </c:pt>
                <c:pt idx="11">
                  <c:v>4.54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4.45</c:v>
                </c:pt>
                <c:pt idx="1">
                  <c:v>4.33</c:v>
                </c:pt>
                <c:pt idx="2">
                  <c:v>6.49</c:v>
                </c:pt>
                <c:pt idx="3">
                  <c:v>5.49</c:v>
                </c:pt>
                <c:pt idx="4">
                  <c:v>6.41</c:v>
                </c:pt>
                <c:pt idx="5">
                  <c:v>5.54</c:v>
                </c:pt>
                <c:pt idx="6">
                  <c:v>5.54</c:v>
                </c:pt>
                <c:pt idx="7">
                  <c:v>4.45</c:v>
                </c:pt>
                <c:pt idx="8">
                  <c:v>5.04</c:v>
                </c:pt>
                <c:pt idx="9">
                  <c:v>6.33</c:v>
                </c:pt>
                <c:pt idx="10">
                  <c:v>5.33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681152"/>
        <c:axId val="851601088"/>
      </c:lineChart>
      <c:catAx>
        <c:axId val="79768115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1601088"/>
        <c:crosses val="autoZero"/>
        <c:auto val="1"/>
        <c:lblAlgn val="ctr"/>
        <c:lblOffset val="100"/>
        <c:noMultiLvlLbl val="0"/>
      </c:catAx>
      <c:valAx>
        <c:axId val="851601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681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0.25</c:v>
                </c:pt>
                <c:pt idx="1">
                  <c:v>0.12</c:v>
                </c:pt>
                <c:pt idx="2">
                  <c:v>0.12</c:v>
                </c:pt>
                <c:pt idx="3">
                  <c:v>0.12</c:v>
                </c:pt>
                <c:pt idx="4">
                  <c:v>0.25</c:v>
                </c:pt>
                <c:pt idx="5">
                  <c:v>0.17</c:v>
                </c:pt>
                <c:pt idx="6">
                  <c:v>0.12</c:v>
                </c:pt>
                <c:pt idx="7">
                  <c:v>0.21</c:v>
                </c:pt>
                <c:pt idx="8">
                  <c:v>0.12</c:v>
                </c:pt>
                <c:pt idx="9">
                  <c:v>0.42</c:v>
                </c:pt>
                <c:pt idx="10">
                  <c:v>0.12</c:v>
                </c:pt>
                <c:pt idx="11">
                  <c:v>0.08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0.25</c:v>
                </c:pt>
                <c:pt idx="1">
                  <c:v>0.21</c:v>
                </c:pt>
                <c:pt idx="2">
                  <c:v>0.21</c:v>
                </c:pt>
                <c:pt idx="3">
                  <c:v>0.08</c:v>
                </c:pt>
                <c:pt idx="4">
                  <c:v>0.08</c:v>
                </c:pt>
                <c:pt idx="5">
                  <c:v>0.08</c:v>
                </c:pt>
                <c:pt idx="6">
                  <c:v>0.17</c:v>
                </c:pt>
                <c:pt idx="7">
                  <c:v>0.21</c:v>
                </c:pt>
                <c:pt idx="8">
                  <c:v>0.17</c:v>
                </c:pt>
                <c:pt idx="9">
                  <c:v>0.25</c:v>
                </c:pt>
                <c:pt idx="10">
                  <c:v>0.17</c:v>
                </c:pt>
                <c:pt idx="11">
                  <c:v>0.21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0.08</c:v>
                </c:pt>
                <c:pt idx="1">
                  <c:v>0.17</c:v>
                </c:pt>
                <c:pt idx="2">
                  <c:v>0.37</c:v>
                </c:pt>
                <c:pt idx="3">
                  <c:v>0.17</c:v>
                </c:pt>
                <c:pt idx="4">
                  <c:v>0.25</c:v>
                </c:pt>
                <c:pt idx="5">
                  <c:v>0.12</c:v>
                </c:pt>
                <c:pt idx="6">
                  <c:v>0.17</c:v>
                </c:pt>
                <c:pt idx="7">
                  <c:v>0.04</c:v>
                </c:pt>
                <c:pt idx="8">
                  <c:v>0.08</c:v>
                </c:pt>
                <c:pt idx="9">
                  <c:v>0.17</c:v>
                </c:pt>
                <c:pt idx="10">
                  <c:v>0.08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0.08</c:v>
                </c:pt>
                <c:pt idx="1">
                  <c:v>0.17</c:v>
                </c:pt>
                <c:pt idx="2">
                  <c:v>0.21</c:v>
                </c:pt>
                <c:pt idx="3">
                  <c:v>0.17</c:v>
                </c:pt>
                <c:pt idx="4">
                  <c:v>0.25</c:v>
                </c:pt>
                <c:pt idx="5">
                  <c:v>0.12</c:v>
                </c:pt>
                <c:pt idx="6">
                  <c:v>0.12</c:v>
                </c:pt>
                <c:pt idx="7">
                  <c:v>0.12</c:v>
                </c:pt>
                <c:pt idx="8">
                  <c:v>0.04</c:v>
                </c:pt>
                <c:pt idx="9">
                  <c:v>0.21</c:v>
                </c:pt>
                <c:pt idx="10">
                  <c:v>0.12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682176"/>
        <c:axId val="851603392"/>
      </c:lineChart>
      <c:catAx>
        <c:axId val="79768217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1603392"/>
        <c:crosses val="autoZero"/>
        <c:auto val="1"/>
        <c:lblAlgn val="ctr"/>
        <c:lblOffset val="100"/>
        <c:noMultiLvlLbl val="0"/>
      </c:catAx>
      <c:valAx>
        <c:axId val="851603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6821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0.19498782343306023</c:v>
                </c:pt>
                <c:pt idx="1">
                  <c:v>0.42956031469445105</c:v>
                </c:pt>
                <c:pt idx="2">
                  <c:v>0.21359385661961777</c:v>
                </c:pt>
                <c:pt idx="3">
                  <c:v>8.2518451493066594E-2</c:v>
                </c:pt>
                <c:pt idx="4">
                  <c:v>5.365005845648016E-2</c:v>
                </c:pt>
                <c:pt idx="5">
                  <c:v>1.0211593047337058E-2</c:v>
                </c:pt>
                <c:pt idx="6">
                  <c:v>1.5477902255987124E-2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49999360"/>
        <c:axId val="846936832"/>
      </c:barChart>
      <c:catAx>
        <c:axId val="849999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46936832"/>
        <c:crosses val="autoZero"/>
        <c:auto val="1"/>
        <c:lblAlgn val="ctr"/>
        <c:lblOffset val="100"/>
        <c:noMultiLvlLbl val="0"/>
      </c:catAx>
      <c:valAx>
        <c:axId val="846936832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49999360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22.27</c:v>
                </c:pt>
                <c:pt idx="1">
                  <c:v>23.47</c:v>
                </c:pt>
                <c:pt idx="2">
                  <c:v>25.01</c:v>
                </c:pt>
                <c:pt idx="3">
                  <c:v>27.8</c:v>
                </c:pt>
                <c:pt idx="4">
                  <c:v>30.01</c:v>
                </c:pt>
                <c:pt idx="5">
                  <c:v>28.14</c:v>
                </c:pt>
                <c:pt idx="6">
                  <c:v>26.14</c:v>
                </c:pt>
                <c:pt idx="7">
                  <c:v>24.06</c:v>
                </c:pt>
                <c:pt idx="8">
                  <c:v>23.85</c:v>
                </c:pt>
                <c:pt idx="9">
                  <c:v>24.14</c:v>
                </c:pt>
                <c:pt idx="10">
                  <c:v>20.440000000000001</c:v>
                </c:pt>
                <c:pt idx="11">
                  <c:v>21.23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23.39</c:v>
                </c:pt>
                <c:pt idx="1">
                  <c:v>24.6</c:v>
                </c:pt>
                <c:pt idx="2">
                  <c:v>25.43</c:v>
                </c:pt>
                <c:pt idx="3">
                  <c:v>12.15</c:v>
                </c:pt>
                <c:pt idx="4">
                  <c:v>10.7</c:v>
                </c:pt>
                <c:pt idx="5">
                  <c:v>20.39</c:v>
                </c:pt>
                <c:pt idx="6">
                  <c:v>23.27</c:v>
                </c:pt>
                <c:pt idx="7">
                  <c:v>24.52</c:v>
                </c:pt>
                <c:pt idx="8">
                  <c:v>25.18</c:v>
                </c:pt>
                <c:pt idx="9">
                  <c:v>25.68</c:v>
                </c:pt>
                <c:pt idx="10">
                  <c:v>23.77</c:v>
                </c:pt>
                <c:pt idx="11">
                  <c:v>24.76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22.48</c:v>
                </c:pt>
                <c:pt idx="1">
                  <c:v>24.64</c:v>
                </c:pt>
                <c:pt idx="2">
                  <c:v>31.22</c:v>
                </c:pt>
                <c:pt idx="3">
                  <c:v>26.47</c:v>
                </c:pt>
                <c:pt idx="4">
                  <c:v>26.55</c:v>
                </c:pt>
                <c:pt idx="5">
                  <c:v>26.14</c:v>
                </c:pt>
                <c:pt idx="6">
                  <c:v>24.64</c:v>
                </c:pt>
                <c:pt idx="7">
                  <c:v>24.97</c:v>
                </c:pt>
                <c:pt idx="8">
                  <c:v>23.35</c:v>
                </c:pt>
                <c:pt idx="9">
                  <c:v>23.14</c:v>
                </c:pt>
                <c:pt idx="10">
                  <c:v>18.48</c:v>
                </c:pt>
                <c:pt idx="11">
                  <c:v>22.27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20.309999999999999</c:v>
                </c:pt>
                <c:pt idx="1">
                  <c:v>18.649999999999999</c:v>
                </c:pt>
                <c:pt idx="2">
                  <c:v>24.14</c:v>
                </c:pt>
                <c:pt idx="3">
                  <c:v>22.93</c:v>
                </c:pt>
                <c:pt idx="4">
                  <c:v>28.59</c:v>
                </c:pt>
                <c:pt idx="5">
                  <c:v>22.1</c:v>
                </c:pt>
                <c:pt idx="6">
                  <c:v>24.22</c:v>
                </c:pt>
                <c:pt idx="7">
                  <c:v>23.1</c:v>
                </c:pt>
                <c:pt idx="8">
                  <c:v>20.85</c:v>
                </c:pt>
                <c:pt idx="9">
                  <c:v>22.73</c:v>
                </c:pt>
                <c:pt idx="10">
                  <c:v>20.14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683200"/>
        <c:axId val="851605696"/>
      </c:lineChart>
      <c:catAx>
        <c:axId val="79768320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1605696"/>
        <c:crosses val="autoZero"/>
        <c:auto val="1"/>
        <c:lblAlgn val="ctr"/>
        <c:lblOffset val="100"/>
        <c:noMultiLvlLbl val="0"/>
      </c:catAx>
      <c:valAx>
        <c:axId val="851605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6832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2.12</c:v>
                </c:pt>
                <c:pt idx="1">
                  <c:v>3.12</c:v>
                </c:pt>
                <c:pt idx="2">
                  <c:v>2.25</c:v>
                </c:pt>
                <c:pt idx="3">
                  <c:v>2.21</c:v>
                </c:pt>
                <c:pt idx="4">
                  <c:v>2.12</c:v>
                </c:pt>
                <c:pt idx="5">
                  <c:v>2.37</c:v>
                </c:pt>
                <c:pt idx="6">
                  <c:v>3.16</c:v>
                </c:pt>
                <c:pt idx="7">
                  <c:v>3.41</c:v>
                </c:pt>
                <c:pt idx="8">
                  <c:v>2.66</c:v>
                </c:pt>
                <c:pt idx="9">
                  <c:v>2.71</c:v>
                </c:pt>
                <c:pt idx="10">
                  <c:v>1.75</c:v>
                </c:pt>
                <c:pt idx="11">
                  <c:v>1.42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2.62</c:v>
                </c:pt>
                <c:pt idx="1">
                  <c:v>1.87</c:v>
                </c:pt>
                <c:pt idx="2">
                  <c:v>1.71</c:v>
                </c:pt>
                <c:pt idx="3">
                  <c:v>0.83</c:v>
                </c:pt>
                <c:pt idx="4">
                  <c:v>0.75</c:v>
                </c:pt>
                <c:pt idx="5">
                  <c:v>1.46</c:v>
                </c:pt>
                <c:pt idx="6">
                  <c:v>2.37</c:v>
                </c:pt>
                <c:pt idx="7">
                  <c:v>2.62</c:v>
                </c:pt>
                <c:pt idx="8">
                  <c:v>2.62</c:v>
                </c:pt>
                <c:pt idx="9">
                  <c:v>2.87</c:v>
                </c:pt>
                <c:pt idx="10">
                  <c:v>2.04</c:v>
                </c:pt>
                <c:pt idx="11">
                  <c:v>1.91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2.12</c:v>
                </c:pt>
                <c:pt idx="1">
                  <c:v>1.71</c:v>
                </c:pt>
                <c:pt idx="2">
                  <c:v>2.25</c:v>
                </c:pt>
                <c:pt idx="3">
                  <c:v>2.62</c:v>
                </c:pt>
                <c:pt idx="4">
                  <c:v>2.25</c:v>
                </c:pt>
                <c:pt idx="5">
                  <c:v>2.29</c:v>
                </c:pt>
                <c:pt idx="6">
                  <c:v>2.33</c:v>
                </c:pt>
                <c:pt idx="7">
                  <c:v>2.5</c:v>
                </c:pt>
                <c:pt idx="8">
                  <c:v>2.12</c:v>
                </c:pt>
                <c:pt idx="9">
                  <c:v>2.08</c:v>
                </c:pt>
                <c:pt idx="10">
                  <c:v>1.42</c:v>
                </c:pt>
                <c:pt idx="11">
                  <c:v>1.25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1.37</c:v>
                </c:pt>
                <c:pt idx="1">
                  <c:v>1.46</c:v>
                </c:pt>
                <c:pt idx="2">
                  <c:v>1.29</c:v>
                </c:pt>
                <c:pt idx="3">
                  <c:v>1.54</c:v>
                </c:pt>
                <c:pt idx="4">
                  <c:v>1.87</c:v>
                </c:pt>
                <c:pt idx="5">
                  <c:v>1.75</c:v>
                </c:pt>
                <c:pt idx="6">
                  <c:v>1.46</c:v>
                </c:pt>
                <c:pt idx="7">
                  <c:v>2.54</c:v>
                </c:pt>
                <c:pt idx="8">
                  <c:v>2.04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689344"/>
        <c:axId val="852034112"/>
      </c:lineChart>
      <c:catAx>
        <c:axId val="79768934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2034112"/>
        <c:crosses val="autoZero"/>
        <c:auto val="1"/>
        <c:lblAlgn val="ctr"/>
        <c:lblOffset val="100"/>
        <c:noMultiLvlLbl val="0"/>
      </c:catAx>
      <c:valAx>
        <c:axId val="852034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6893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24.81</c:v>
                </c:pt>
                <c:pt idx="1">
                  <c:v>41.54</c:v>
                </c:pt>
                <c:pt idx="2">
                  <c:v>44.54</c:v>
                </c:pt>
                <c:pt idx="3">
                  <c:v>51.65</c:v>
                </c:pt>
                <c:pt idx="4">
                  <c:v>48.2</c:v>
                </c:pt>
                <c:pt idx="5">
                  <c:v>48.24</c:v>
                </c:pt>
                <c:pt idx="6">
                  <c:v>50.82</c:v>
                </c:pt>
                <c:pt idx="7">
                  <c:v>45.12</c:v>
                </c:pt>
                <c:pt idx="8">
                  <c:v>47.53</c:v>
                </c:pt>
                <c:pt idx="9">
                  <c:v>50.78</c:v>
                </c:pt>
                <c:pt idx="10">
                  <c:v>43.12</c:v>
                </c:pt>
                <c:pt idx="11">
                  <c:v>45.37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44.29</c:v>
                </c:pt>
                <c:pt idx="1">
                  <c:v>47.32</c:v>
                </c:pt>
                <c:pt idx="2">
                  <c:v>49.11</c:v>
                </c:pt>
                <c:pt idx="3">
                  <c:v>25.1</c:v>
                </c:pt>
                <c:pt idx="4">
                  <c:v>24.76</c:v>
                </c:pt>
                <c:pt idx="5">
                  <c:v>39.29</c:v>
                </c:pt>
                <c:pt idx="6">
                  <c:v>47.37</c:v>
                </c:pt>
                <c:pt idx="7">
                  <c:v>49.36</c:v>
                </c:pt>
                <c:pt idx="8">
                  <c:v>48.91</c:v>
                </c:pt>
                <c:pt idx="9">
                  <c:v>47.16</c:v>
                </c:pt>
                <c:pt idx="10">
                  <c:v>43.37</c:v>
                </c:pt>
                <c:pt idx="11">
                  <c:v>42.04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40.33</c:v>
                </c:pt>
                <c:pt idx="1">
                  <c:v>44.24</c:v>
                </c:pt>
                <c:pt idx="2">
                  <c:v>57.02</c:v>
                </c:pt>
                <c:pt idx="3">
                  <c:v>47.12</c:v>
                </c:pt>
                <c:pt idx="4">
                  <c:v>47.32</c:v>
                </c:pt>
                <c:pt idx="5">
                  <c:v>48.78</c:v>
                </c:pt>
                <c:pt idx="6">
                  <c:v>45.45</c:v>
                </c:pt>
                <c:pt idx="7">
                  <c:v>44.04</c:v>
                </c:pt>
                <c:pt idx="8">
                  <c:v>48.99</c:v>
                </c:pt>
                <c:pt idx="9">
                  <c:v>46.82</c:v>
                </c:pt>
                <c:pt idx="10">
                  <c:v>42.08</c:v>
                </c:pt>
                <c:pt idx="11">
                  <c:v>42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37.29</c:v>
                </c:pt>
                <c:pt idx="1">
                  <c:v>37.21</c:v>
                </c:pt>
                <c:pt idx="2">
                  <c:v>47.91</c:v>
                </c:pt>
                <c:pt idx="3">
                  <c:v>45.53</c:v>
                </c:pt>
                <c:pt idx="4">
                  <c:v>52.82</c:v>
                </c:pt>
                <c:pt idx="5">
                  <c:v>45.28</c:v>
                </c:pt>
                <c:pt idx="6">
                  <c:v>46.2</c:v>
                </c:pt>
                <c:pt idx="7">
                  <c:v>47.24</c:v>
                </c:pt>
                <c:pt idx="8">
                  <c:v>43.54</c:v>
                </c:pt>
                <c:pt idx="9">
                  <c:v>46.49</c:v>
                </c:pt>
                <c:pt idx="10">
                  <c:v>40.54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690368"/>
        <c:axId val="852036416"/>
      </c:lineChart>
      <c:catAx>
        <c:axId val="79769036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2036416"/>
        <c:crosses val="autoZero"/>
        <c:auto val="1"/>
        <c:lblAlgn val="ctr"/>
        <c:lblOffset val="100"/>
        <c:noMultiLvlLbl val="0"/>
      </c:catAx>
      <c:valAx>
        <c:axId val="852036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6903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2.9513000000000001E-2</c:v>
                </c:pt>
                <c:pt idx="1">
                  <c:v>3.7093000000000001E-2</c:v>
                </c:pt>
                <c:pt idx="2">
                  <c:v>6.9551000000000002E-2</c:v>
                </c:pt>
                <c:pt idx="3">
                  <c:v>8.5288000000000003E-2</c:v>
                </c:pt>
                <c:pt idx="4">
                  <c:v>0.24816299999999999</c:v>
                </c:pt>
                <c:pt idx="5">
                  <c:v>0.38745600000000002</c:v>
                </c:pt>
                <c:pt idx="6">
                  <c:v>0.14293599999999995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8.8108439413233514E-2</c:v>
                </c:pt>
                <c:pt idx="1">
                  <c:v>0.10001098940938155</c:v>
                </c:pt>
                <c:pt idx="2">
                  <c:v>0.11823584858633145</c:v>
                </c:pt>
                <c:pt idx="3">
                  <c:v>2.4928398899699548E-2</c:v>
                </c:pt>
                <c:pt idx="4">
                  <c:v>0.24699490635210522</c:v>
                </c:pt>
                <c:pt idx="5">
                  <c:v>0.42172141733924873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97691392"/>
        <c:axId val="852039296"/>
      </c:barChart>
      <c:catAx>
        <c:axId val="797691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52039296"/>
        <c:crosses val="autoZero"/>
        <c:auto val="1"/>
        <c:lblAlgn val="ctr"/>
        <c:lblOffset val="100"/>
        <c:noMultiLvlLbl val="0"/>
      </c:catAx>
      <c:valAx>
        <c:axId val="852039296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97691392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0.86295831840439507</c:v>
                </c:pt>
                <c:pt idx="1">
                  <c:v>0.75132121103547111</c:v>
                </c:pt>
                <c:pt idx="2">
                  <c:v>0.27312940403678493</c:v>
                </c:pt>
                <c:pt idx="3">
                  <c:v>0.27810074047533739</c:v>
                </c:pt>
                <c:pt idx="4">
                  <c:v>0.17458796130419205</c:v>
                </c:pt>
                <c:pt idx="5">
                  <c:v>0.21374059476890003</c:v>
                </c:pt>
                <c:pt idx="6">
                  <c:v>0.51306879254747406</c:v>
                </c:pt>
                <c:pt idx="7">
                  <c:v>0.87404454795174968</c:v>
                </c:pt>
                <c:pt idx="8">
                  <c:v>0.25146303594888331</c:v>
                </c:pt>
                <c:pt idx="9">
                  <c:v>0.17550011943150604</c:v>
                </c:pt>
                <c:pt idx="10">
                  <c:v>0.84043652215454434</c:v>
                </c:pt>
                <c:pt idx="11">
                  <c:v>0.33938403200764361</c:v>
                </c:pt>
                <c:pt idx="12">
                  <c:v>0.41283888689836379</c:v>
                </c:pt>
                <c:pt idx="13">
                  <c:v>9.8327958915561925E-2</c:v>
                </c:pt>
                <c:pt idx="14">
                  <c:v>4.5975158246745494E-2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10365440"/>
        <c:axId val="852041024"/>
      </c:barChart>
      <c:catAx>
        <c:axId val="810365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52041024"/>
        <c:crosses val="autoZero"/>
        <c:auto val="1"/>
        <c:lblAlgn val="ctr"/>
        <c:lblOffset val="100"/>
        <c:noMultiLvlLbl val="0"/>
      </c:catAx>
      <c:valAx>
        <c:axId val="852041024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10365440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0.30876966994793464</c:v>
                </c:pt>
                <c:pt idx="1">
                  <c:v>3.6338553721240424E-2</c:v>
                </c:pt>
                <c:pt idx="2">
                  <c:v>0.20685866724286231</c:v>
                </c:pt>
                <c:pt idx="3">
                  <c:v>7.107026955152311E-2</c:v>
                </c:pt>
                <c:pt idx="4">
                  <c:v>3.9921216326835894E-2</c:v>
                </c:pt>
                <c:pt idx="5">
                  <c:v>0.33116484320137624</c:v>
                </c:pt>
                <c:pt idx="6">
                  <c:v>5.8767800082274091E-3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365952"/>
        <c:axId val="852329600"/>
      </c:barChart>
      <c:catAx>
        <c:axId val="810365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52329600"/>
        <c:crosses val="autoZero"/>
        <c:auto val="0"/>
        <c:lblAlgn val="ctr"/>
        <c:lblOffset val="100"/>
        <c:noMultiLvlLbl val="0"/>
      </c:catAx>
      <c:valAx>
        <c:axId val="85232960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10365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1501744</c:v>
                </c:pt>
                <c:pt idx="1">
                  <c:v>1891829</c:v>
                </c:pt>
                <c:pt idx="2">
                  <c:v>2238603</c:v>
                </c:pt>
                <c:pt idx="3">
                  <c:v>2402598</c:v>
                </c:pt>
                <c:pt idx="4">
                  <c:v>2406590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739437</c:v>
                </c:pt>
                <c:pt idx="1">
                  <c:v>931510</c:v>
                </c:pt>
                <c:pt idx="2">
                  <c:v>1102256</c:v>
                </c:pt>
                <c:pt idx="3">
                  <c:v>1176783</c:v>
                </c:pt>
                <c:pt idx="4">
                  <c:v>1176223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762307</c:v>
                </c:pt>
                <c:pt idx="1">
                  <c:v>960319</c:v>
                </c:pt>
                <c:pt idx="2">
                  <c:v>1136347</c:v>
                </c:pt>
                <c:pt idx="3">
                  <c:v>1225815</c:v>
                </c:pt>
                <c:pt idx="4">
                  <c:v>1230367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366976"/>
        <c:axId val="852331904"/>
      </c:lineChart>
      <c:catAx>
        <c:axId val="81036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52331904"/>
        <c:crosses val="autoZero"/>
        <c:auto val="1"/>
        <c:lblAlgn val="ctr"/>
        <c:lblOffset val="100"/>
        <c:noMultiLvlLbl val="0"/>
      </c:catAx>
      <c:valAx>
        <c:axId val="8523319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10366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91278</c:v>
                </c:pt>
                <c:pt idx="1">
                  <c:v>107518</c:v>
                </c:pt>
                <c:pt idx="2">
                  <c:v>961133</c:v>
                </c:pt>
                <c:pt idx="3">
                  <c:v>9749</c:v>
                </c:pt>
                <c:pt idx="4">
                  <c:v>378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20884</c:v>
                </c:pt>
                <c:pt idx="1">
                  <c:v>140191</c:v>
                </c:pt>
                <c:pt idx="2">
                  <c:v>108571</c:v>
                </c:pt>
                <c:pt idx="3">
                  <c:v>41580</c:v>
                </c:pt>
                <c:pt idx="4">
                  <c:v>21457</c:v>
                </c:pt>
                <c:pt idx="5">
                  <c:v>20257</c:v>
                </c:pt>
                <c:pt idx="6">
                  <c:v>770254</c:v>
                </c:pt>
                <c:pt idx="7">
                  <c:v>17407</c:v>
                </c:pt>
                <c:pt idx="8">
                  <c:v>12087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9.6947895022524308E-2</c:v>
                </c:pt>
                <c:pt idx="1">
                  <c:v>0.55739724038265404</c:v>
                </c:pt>
                <c:pt idx="2">
                  <c:v>9.2587374629636676E-2</c:v>
                </c:pt>
                <c:pt idx="3">
                  <c:v>0.25306748996518497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22590</c:v>
                </c:pt>
                <c:pt idx="1">
                  <c:v>111891</c:v>
                </c:pt>
                <c:pt idx="2">
                  <c:v>112532</c:v>
                </c:pt>
                <c:pt idx="3">
                  <c:v>51363</c:v>
                </c:pt>
                <c:pt idx="4">
                  <c:v>21506</c:v>
                </c:pt>
                <c:pt idx="5">
                  <c:v>20227</c:v>
                </c:pt>
                <c:pt idx="6">
                  <c:v>769701</c:v>
                </c:pt>
                <c:pt idx="7">
                  <c:v>18527</c:v>
                </c:pt>
                <c:pt idx="8">
                  <c:v>14274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11944</c:v>
                </c:pt>
                <c:pt idx="1">
                  <c:v>68674</c:v>
                </c:pt>
                <c:pt idx="2">
                  <c:v>108809</c:v>
                </c:pt>
                <c:pt idx="3">
                  <c:v>50277</c:v>
                </c:pt>
                <c:pt idx="4">
                  <c:v>19946</c:v>
                </c:pt>
                <c:pt idx="5">
                  <c:v>29615</c:v>
                </c:pt>
                <c:pt idx="6">
                  <c:v>525796</c:v>
                </c:pt>
                <c:pt idx="7">
                  <c:v>21189</c:v>
                </c:pt>
                <c:pt idx="8">
                  <c:v>19414</c:v>
                </c:pt>
                <c:pt idx="9">
                  <c:v>21480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599214</c:v>
                </c:pt>
                <c:pt idx="1">
                  <c:v>279513</c:v>
                </c:pt>
                <c:pt idx="2">
                  <c:v>319701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4874</c:v>
                </c:pt>
                <c:pt idx="1">
                  <c:v>1999</c:v>
                </c:pt>
                <c:pt idx="2">
                  <c:v>2875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367488"/>
        <c:axId val="852846272"/>
      </c:barChart>
      <c:catAx>
        <c:axId val="81036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2846272"/>
        <c:crosses val="autoZero"/>
        <c:auto val="1"/>
        <c:lblAlgn val="ctr"/>
        <c:lblOffset val="100"/>
        <c:noMultiLvlLbl val="0"/>
      </c:catAx>
      <c:valAx>
        <c:axId val="8528462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103674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8021</c:v>
                </c:pt>
                <c:pt idx="1">
                  <c:v>4702</c:v>
                </c:pt>
                <c:pt idx="2">
                  <c:v>3319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17</c:v>
                </c:pt>
                <c:pt idx="1">
                  <c:v>8</c:v>
                </c:pt>
                <c:pt idx="2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368000"/>
        <c:axId val="852848000"/>
      </c:barChart>
      <c:catAx>
        <c:axId val="81036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2848000"/>
        <c:crosses val="autoZero"/>
        <c:auto val="1"/>
        <c:lblAlgn val="ctr"/>
        <c:lblOffset val="100"/>
        <c:noMultiLvlLbl val="0"/>
      </c:catAx>
      <c:valAx>
        <c:axId val="8528480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103680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308.89999999999998</c:v>
                </c:pt>
                <c:pt idx="1">
                  <c:v>322.44</c:v>
                </c:pt>
                <c:pt idx="2">
                  <c:v>325.7</c:v>
                </c:pt>
                <c:pt idx="3">
                  <c:v>340.61</c:v>
                </c:pt>
                <c:pt idx="4">
                  <c:v>378.03</c:v>
                </c:pt>
                <c:pt idx="5">
                  <c:v>287.10000000000002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368512"/>
        <c:axId val="852849728"/>
      </c:barChart>
      <c:catAx>
        <c:axId val="81036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2849728"/>
        <c:crosses val="autoZero"/>
        <c:auto val="1"/>
        <c:lblAlgn val="ctr"/>
        <c:lblOffset val="100"/>
        <c:noMultiLvlLbl val="0"/>
      </c:catAx>
      <c:valAx>
        <c:axId val="852849728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103685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278.85000000000002</c:v>
                </c:pt>
                <c:pt idx="1">
                  <c:v>284.94</c:v>
                </c:pt>
                <c:pt idx="2">
                  <c:v>297.32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832384"/>
        <c:axId val="852851456"/>
      </c:barChart>
      <c:catAx>
        <c:axId val="81083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2851456"/>
        <c:crosses val="autoZero"/>
        <c:auto val="1"/>
        <c:lblAlgn val="ctr"/>
        <c:lblOffset val="100"/>
        <c:noMultiLvlLbl val="0"/>
      </c:catAx>
      <c:valAx>
        <c:axId val="852851456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108323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0.22739988991643656</c:v>
                </c:pt>
                <c:pt idx="1">
                  <c:v>4.9700100631944348E-2</c:v>
                </c:pt>
                <c:pt idx="2">
                  <c:v>8.6200029618442683E-2</c:v>
                </c:pt>
                <c:pt idx="3">
                  <c:v>4.779992084900811E-2</c:v>
                </c:pt>
                <c:pt idx="4">
                  <c:v>2.2499907758262966E-2</c:v>
                </c:pt>
                <c:pt idx="5">
                  <c:v>0.10320005539558563</c:v>
                </c:pt>
                <c:pt idx="6">
                  <c:v>8.2300099519989164E-2</c:v>
                </c:pt>
                <c:pt idx="7">
                  <c:v>4.819997199894667E-2</c:v>
                </c:pt>
                <c:pt idx="8">
                  <c:v>5.8199987161971931E-2</c:v>
                </c:pt>
                <c:pt idx="9">
                  <c:v>2.8000042456470746E-2</c:v>
                </c:pt>
                <c:pt idx="10">
                  <c:v>9.8999391962686818E-3</c:v>
                </c:pt>
                <c:pt idx="11">
                  <c:v>0.23660005549667246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5994368"/>
        <c:axId val="850175680"/>
      </c:barChart>
      <c:catAx>
        <c:axId val="775994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50175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5017568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75994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1774407</c:v>
                </c:pt>
                <c:pt idx="1">
                  <c:v>1748200</c:v>
                </c:pt>
                <c:pt idx="2">
                  <c:v>1730553</c:v>
                </c:pt>
                <c:pt idx="3">
                  <c:v>1726498</c:v>
                </c:pt>
                <c:pt idx="4">
                  <c:v>1707609</c:v>
                </c:pt>
                <c:pt idx="5">
                  <c:v>1694383</c:v>
                </c:pt>
                <c:pt idx="6">
                  <c:v>1628848</c:v>
                </c:pt>
                <c:pt idx="7">
                  <c:v>1635883</c:v>
                </c:pt>
                <c:pt idx="8">
                  <c:v>1633830</c:v>
                </c:pt>
                <c:pt idx="9">
                  <c:v>1631070</c:v>
                </c:pt>
                <c:pt idx="10">
                  <c:v>1628478</c:v>
                </c:pt>
                <c:pt idx="11">
                  <c:v>1626310</c:v>
                </c:pt>
                <c:pt idx="12">
                  <c:v>1632608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721349</c:v>
                </c:pt>
                <c:pt idx="1">
                  <c:v>711588</c:v>
                </c:pt>
                <c:pt idx="2">
                  <c:v>707419</c:v>
                </c:pt>
                <c:pt idx="3">
                  <c:v>704771</c:v>
                </c:pt>
                <c:pt idx="4">
                  <c:v>689687</c:v>
                </c:pt>
                <c:pt idx="5">
                  <c:v>697224</c:v>
                </c:pt>
                <c:pt idx="6">
                  <c:v>685622</c:v>
                </c:pt>
                <c:pt idx="7">
                  <c:v>686066</c:v>
                </c:pt>
                <c:pt idx="8">
                  <c:v>684439</c:v>
                </c:pt>
                <c:pt idx="9">
                  <c:v>688830</c:v>
                </c:pt>
                <c:pt idx="10">
                  <c:v>686069</c:v>
                </c:pt>
                <c:pt idx="11">
                  <c:v>687990</c:v>
                </c:pt>
                <c:pt idx="12">
                  <c:v>693737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1176742</c:v>
                </c:pt>
                <c:pt idx="1">
                  <c:v>1156877</c:v>
                </c:pt>
                <c:pt idx="2">
                  <c:v>1148991</c:v>
                </c:pt>
                <c:pt idx="3">
                  <c:v>1149739</c:v>
                </c:pt>
                <c:pt idx="4">
                  <c:v>1146649</c:v>
                </c:pt>
                <c:pt idx="5">
                  <c:v>1134132</c:v>
                </c:pt>
                <c:pt idx="6">
                  <c:v>1084912</c:v>
                </c:pt>
                <c:pt idx="7">
                  <c:v>1089404</c:v>
                </c:pt>
                <c:pt idx="8">
                  <c:v>1084230</c:v>
                </c:pt>
                <c:pt idx="9">
                  <c:v>1076428</c:v>
                </c:pt>
                <c:pt idx="10">
                  <c:v>1077676</c:v>
                </c:pt>
                <c:pt idx="11">
                  <c:v>1079055</c:v>
                </c:pt>
                <c:pt idx="12">
                  <c:v>1078320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450543</c:v>
                </c:pt>
                <c:pt idx="1">
                  <c:v>444350</c:v>
                </c:pt>
                <c:pt idx="2">
                  <c:v>413642</c:v>
                </c:pt>
                <c:pt idx="3">
                  <c:v>415845</c:v>
                </c:pt>
                <c:pt idx="4">
                  <c:v>414294</c:v>
                </c:pt>
                <c:pt idx="5">
                  <c:v>422959</c:v>
                </c:pt>
                <c:pt idx="6">
                  <c:v>418448</c:v>
                </c:pt>
                <c:pt idx="7">
                  <c:v>425979</c:v>
                </c:pt>
                <c:pt idx="8">
                  <c:v>424787</c:v>
                </c:pt>
                <c:pt idx="9">
                  <c:v>426983</c:v>
                </c:pt>
                <c:pt idx="10">
                  <c:v>423462</c:v>
                </c:pt>
                <c:pt idx="11">
                  <c:v>422474</c:v>
                </c:pt>
                <c:pt idx="12">
                  <c:v>430726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549568"/>
        <c:axId val="850177984"/>
      </c:lineChart>
      <c:catAx>
        <c:axId val="7975495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0177984"/>
        <c:crosses val="autoZero"/>
        <c:auto val="1"/>
        <c:lblAlgn val="ctr"/>
        <c:lblOffset val="100"/>
        <c:noMultiLvlLbl val="0"/>
      </c:catAx>
      <c:valAx>
        <c:axId val="850177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5495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3762813</c:v>
                </c:pt>
                <c:pt idx="1">
                  <c:v>3710715</c:v>
                </c:pt>
                <c:pt idx="2">
                  <c:v>3638213</c:v>
                </c:pt>
                <c:pt idx="3">
                  <c:v>3708217</c:v>
                </c:pt>
                <c:pt idx="4">
                  <c:v>3711005</c:v>
                </c:pt>
                <c:pt idx="5">
                  <c:v>3763868</c:v>
                </c:pt>
                <c:pt idx="6">
                  <c:v>3762548</c:v>
                </c:pt>
                <c:pt idx="7">
                  <c:v>3810417</c:v>
                </c:pt>
                <c:pt idx="8">
                  <c:v>3811189</c:v>
                </c:pt>
                <c:pt idx="9">
                  <c:v>3847004</c:v>
                </c:pt>
                <c:pt idx="10">
                  <c:v>3761013</c:v>
                </c:pt>
                <c:pt idx="11">
                  <c:v>3783133</c:v>
                </c:pt>
                <c:pt idx="12">
                  <c:v>3798561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1620974</c:v>
                </c:pt>
                <c:pt idx="1">
                  <c:v>1605333</c:v>
                </c:pt>
                <c:pt idx="2">
                  <c:v>1594982</c:v>
                </c:pt>
                <c:pt idx="3">
                  <c:v>1655482</c:v>
                </c:pt>
                <c:pt idx="4">
                  <c:v>1659009</c:v>
                </c:pt>
                <c:pt idx="5">
                  <c:v>1714644</c:v>
                </c:pt>
                <c:pt idx="6">
                  <c:v>1736273</c:v>
                </c:pt>
                <c:pt idx="7">
                  <c:v>1751697</c:v>
                </c:pt>
                <c:pt idx="8">
                  <c:v>1758032</c:v>
                </c:pt>
                <c:pt idx="9">
                  <c:v>1790241</c:v>
                </c:pt>
                <c:pt idx="10">
                  <c:v>1726178</c:v>
                </c:pt>
                <c:pt idx="11">
                  <c:v>1748997</c:v>
                </c:pt>
                <c:pt idx="12">
                  <c:v>1750461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1468416</c:v>
                </c:pt>
                <c:pt idx="1">
                  <c:v>1445758</c:v>
                </c:pt>
                <c:pt idx="2">
                  <c:v>1429364</c:v>
                </c:pt>
                <c:pt idx="3">
                  <c:v>1431236</c:v>
                </c:pt>
                <c:pt idx="4">
                  <c:v>1428639</c:v>
                </c:pt>
                <c:pt idx="5">
                  <c:v>1420827</c:v>
                </c:pt>
                <c:pt idx="6">
                  <c:v>1399302</c:v>
                </c:pt>
                <c:pt idx="7">
                  <c:v>1413212</c:v>
                </c:pt>
                <c:pt idx="8">
                  <c:v>1403842</c:v>
                </c:pt>
                <c:pt idx="9">
                  <c:v>1400194</c:v>
                </c:pt>
                <c:pt idx="10">
                  <c:v>1404107</c:v>
                </c:pt>
                <c:pt idx="11">
                  <c:v>1410841</c:v>
                </c:pt>
                <c:pt idx="12">
                  <c:v>1413152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575795</c:v>
                </c:pt>
                <c:pt idx="1">
                  <c:v>569722</c:v>
                </c:pt>
                <c:pt idx="2">
                  <c:v>521192</c:v>
                </c:pt>
                <c:pt idx="3">
                  <c:v>526779</c:v>
                </c:pt>
                <c:pt idx="4">
                  <c:v>528719</c:v>
                </c:pt>
                <c:pt idx="5">
                  <c:v>546010</c:v>
                </c:pt>
                <c:pt idx="6">
                  <c:v>543990</c:v>
                </c:pt>
                <c:pt idx="7">
                  <c:v>560767</c:v>
                </c:pt>
                <c:pt idx="8">
                  <c:v>560805</c:v>
                </c:pt>
                <c:pt idx="9">
                  <c:v>564547</c:v>
                </c:pt>
                <c:pt idx="10">
                  <c:v>546816</c:v>
                </c:pt>
                <c:pt idx="11">
                  <c:v>546647</c:v>
                </c:pt>
                <c:pt idx="12">
                  <c:v>558723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296832"/>
        <c:axId val="850180288"/>
      </c:lineChart>
      <c:catAx>
        <c:axId val="7142968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0180288"/>
        <c:crosses val="autoZero"/>
        <c:auto val="1"/>
        <c:lblAlgn val="ctr"/>
        <c:lblOffset val="100"/>
        <c:noMultiLvlLbl val="0"/>
      </c:catAx>
      <c:valAx>
        <c:axId val="8501802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42968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57178626230</c:v>
                </c:pt>
                <c:pt idx="1">
                  <c:v>57407357342</c:v>
                </c:pt>
                <c:pt idx="2">
                  <c:v>56412212088</c:v>
                </c:pt>
                <c:pt idx="3">
                  <c:v>57488863959</c:v>
                </c:pt>
                <c:pt idx="4">
                  <c:v>56876765178</c:v>
                </c:pt>
                <c:pt idx="5">
                  <c:v>57914408413</c:v>
                </c:pt>
                <c:pt idx="6">
                  <c:v>57632344728</c:v>
                </c:pt>
                <c:pt idx="7">
                  <c:v>58424421932</c:v>
                </c:pt>
                <c:pt idx="8">
                  <c:v>56841371503</c:v>
                </c:pt>
                <c:pt idx="9">
                  <c:v>58070224246</c:v>
                </c:pt>
                <c:pt idx="10">
                  <c:v>57864700519</c:v>
                </c:pt>
                <c:pt idx="11">
                  <c:v>58439768249</c:v>
                </c:pt>
                <c:pt idx="12">
                  <c:v>59105735124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24396838165</c:v>
                </c:pt>
                <c:pt idx="1">
                  <c:v>23339234569</c:v>
                </c:pt>
                <c:pt idx="2">
                  <c:v>23415273344</c:v>
                </c:pt>
                <c:pt idx="3">
                  <c:v>23747904383</c:v>
                </c:pt>
                <c:pt idx="4">
                  <c:v>23151282766</c:v>
                </c:pt>
                <c:pt idx="5">
                  <c:v>24220248907</c:v>
                </c:pt>
                <c:pt idx="6">
                  <c:v>24560161374</c:v>
                </c:pt>
                <c:pt idx="7">
                  <c:v>25120822938</c:v>
                </c:pt>
                <c:pt idx="8">
                  <c:v>24966784608</c:v>
                </c:pt>
                <c:pt idx="9">
                  <c:v>24952798834</c:v>
                </c:pt>
                <c:pt idx="10">
                  <c:v>24648302646</c:v>
                </c:pt>
                <c:pt idx="11">
                  <c:v>24627069206</c:v>
                </c:pt>
                <c:pt idx="12">
                  <c:v>25190367274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5286496942</c:v>
                </c:pt>
                <c:pt idx="1">
                  <c:v>5172429998</c:v>
                </c:pt>
                <c:pt idx="2">
                  <c:v>4728630555</c:v>
                </c:pt>
                <c:pt idx="3">
                  <c:v>4868559719</c:v>
                </c:pt>
                <c:pt idx="4">
                  <c:v>4789322795</c:v>
                </c:pt>
                <c:pt idx="5">
                  <c:v>4584551676</c:v>
                </c:pt>
                <c:pt idx="6">
                  <c:v>4445581964</c:v>
                </c:pt>
                <c:pt idx="7">
                  <c:v>4451487457</c:v>
                </c:pt>
                <c:pt idx="8">
                  <c:v>3079236278</c:v>
                </c:pt>
                <c:pt idx="9">
                  <c:v>4166914648</c:v>
                </c:pt>
                <c:pt idx="10">
                  <c:v>4232363339</c:v>
                </c:pt>
                <c:pt idx="11">
                  <c:v>4882821530</c:v>
                </c:pt>
                <c:pt idx="12">
                  <c:v>5064608785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4473018490</c:v>
                </c:pt>
                <c:pt idx="1">
                  <c:v>4672211360</c:v>
                </c:pt>
                <c:pt idx="2">
                  <c:v>4341178981</c:v>
                </c:pt>
                <c:pt idx="3">
                  <c:v>4202503006</c:v>
                </c:pt>
                <c:pt idx="4">
                  <c:v>4191877491</c:v>
                </c:pt>
                <c:pt idx="5">
                  <c:v>4324544948</c:v>
                </c:pt>
                <c:pt idx="6">
                  <c:v>4181180806</c:v>
                </c:pt>
                <c:pt idx="7">
                  <c:v>4294701447</c:v>
                </c:pt>
                <c:pt idx="8">
                  <c:v>4301315280</c:v>
                </c:pt>
                <c:pt idx="9">
                  <c:v>4212685861</c:v>
                </c:pt>
                <c:pt idx="10">
                  <c:v>4178494431</c:v>
                </c:pt>
                <c:pt idx="11">
                  <c:v>4162298780</c:v>
                </c:pt>
                <c:pt idx="12">
                  <c:v>4171716627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565952"/>
        <c:axId val="847921728"/>
      </c:lineChart>
      <c:catAx>
        <c:axId val="79756595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7921728"/>
        <c:crosses val="autoZero"/>
        <c:auto val="1"/>
        <c:lblAlgn val="ctr"/>
        <c:lblOffset val="100"/>
        <c:noMultiLvlLbl val="0"/>
      </c:catAx>
      <c:valAx>
        <c:axId val="847921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5659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15196</c:v>
                </c:pt>
                <c:pt idx="1">
                  <c:v>15471</c:v>
                </c:pt>
                <c:pt idx="2">
                  <c:v>15505</c:v>
                </c:pt>
                <c:pt idx="3">
                  <c:v>15503</c:v>
                </c:pt>
                <c:pt idx="4">
                  <c:v>15327</c:v>
                </c:pt>
                <c:pt idx="5">
                  <c:v>15387</c:v>
                </c:pt>
                <c:pt idx="6">
                  <c:v>15317</c:v>
                </c:pt>
                <c:pt idx="7">
                  <c:v>15333</c:v>
                </c:pt>
                <c:pt idx="8">
                  <c:v>14914</c:v>
                </c:pt>
                <c:pt idx="9">
                  <c:v>15095</c:v>
                </c:pt>
                <c:pt idx="10">
                  <c:v>15385</c:v>
                </c:pt>
                <c:pt idx="11">
                  <c:v>15447</c:v>
                </c:pt>
                <c:pt idx="12">
                  <c:v>15560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15051</c:v>
                </c:pt>
                <c:pt idx="1">
                  <c:v>14539</c:v>
                </c:pt>
                <c:pt idx="2">
                  <c:v>14681</c:v>
                </c:pt>
                <c:pt idx="3">
                  <c:v>14345</c:v>
                </c:pt>
                <c:pt idx="4">
                  <c:v>13955</c:v>
                </c:pt>
                <c:pt idx="5">
                  <c:v>14126</c:v>
                </c:pt>
                <c:pt idx="6">
                  <c:v>14145</c:v>
                </c:pt>
                <c:pt idx="7">
                  <c:v>14341</c:v>
                </c:pt>
                <c:pt idx="8">
                  <c:v>14202</c:v>
                </c:pt>
                <c:pt idx="9">
                  <c:v>13938</c:v>
                </c:pt>
                <c:pt idx="10">
                  <c:v>14279</c:v>
                </c:pt>
                <c:pt idx="11">
                  <c:v>14081</c:v>
                </c:pt>
                <c:pt idx="12">
                  <c:v>14391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3600</c:v>
                </c:pt>
                <c:pt idx="1">
                  <c:v>3578</c:v>
                </c:pt>
                <c:pt idx="2">
                  <c:v>3308</c:v>
                </c:pt>
                <c:pt idx="3">
                  <c:v>3402</c:v>
                </c:pt>
                <c:pt idx="4">
                  <c:v>3352</c:v>
                </c:pt>
                <c:pt idx="5">
                  <c:v>3227</c:v>
                </c:pt>
                <c:pt idx="6">
                  <c:v>3177</c:v>
                </c:pt>
                <c:pt idx="7">
                  <c:v>3150</c:v>
                </c:pt>
                <c:pt idx="8">
                  <c:v>2193</c:v>
                </c:pt>
                <c:pt idx="9">
                  <c:v>2976</c:v>
                </c:pt>
                <c:pt idx="10">
                  <c:v>3014</c:v>
                </c:pt>
                <c:pt idx="11">
                  <c:v>3461</c:v>
                </c:pt>
                <c:pt idx="12">
                  <c:v>3584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7768</c:v>
                </c:pt>
                <c:pt idx="1">
                  <c:v>8201</c:v>
                </c:pt>
                <c:pt idx="2">
                  <c:v>8329</c:v>
                </c:pt>
                <c:pt idx="3">
                  <c:v>7978</c:v>
                </c:pt>
                <c:pt idx="4">
                  <c:v>7928</c:v>
                </c:pt>
                <c:pt idx="5">
                  <c:v>7920</c:v>
                </c:pt>
                <c:pt idx="6">
                  <c:v>7686</c:v>
                </c:pt>
                <c:pt idx="7">
                  <c:v>7659</c:v>
                </c:pt>
                <c:pt idx="8">
                  <c:v>7670</c:v>
                </c:pt>
                <c:pt idx="9">
                  <c:v>7462</c:v>
                </c:pt>
                <c:pt idx="10">
                  <c:v>7641</c:v>
                </c:pt>
                <c:pt idx="11">
                  <c:v>7614</c:v>
                </c:pt>
                <c:pt idx="12">
                  <c:v>7467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146432"/>
        <c:axId val="847924032"/>
      </c:lineChart>
      <c:catAx>
        <c:axId val="7761464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7924032"/>
        <c:crosses val="autoZero"/>
        <c:auto val="1"/>
        <c:lblAlgn val="ctr"/>
        <c:lblOffset val="100"/>
        <c:noMultiLvlLbl val="0"/>
      </c:catAx>
      <c:valAx>
        <c:axId val="8479240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761464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2.1000000000000001E-2</c:v>
                </c:pt>
                <c:pt idx="1">
                  <c:v>2.23E-2</c:v>
                </c:pt>
                <c:pt idx="2">
                  <c:v>2.2700000000000001E-2</c:v>
                </c:pt>
                <c:pt idx="3">
                  <c:v>2.1100000000000001E-2</c:v>
                </c:pt>
                <c:pt idx="4">
                  <c:v>2.2100000000000002E-2</c:v>
                </c:pt>
                <c:pt idx="5">
                  <c:v>2.2100000000000002E-2</c:v>
                </c:pt>
                <c:pt idx="6">
                  <c:v>1.9900000000000001E-2</c:v>
                </c:pt>
                <c:pt idx="7">
                  <c:v>2.1000000000000001E-2</c:v>
                </c:pt>
                <c:pt idx="8">
                  <c:v>1.23E-2</c:v>
                </c:pt>
                <c:pt idx="9">
                  <c:v>1.9300000000000001E-2</c:v>
                </c:pt>
                <c:pt idx="10">
                  <c:v>2.0199999999999999E-2</c:v>
                </c:pt>
                <c:pt idx="11">
                  <c:v>1.77E-2</c:v>
                </c:pt>
                <c:pt idx="12">
                  <c:v>1.8200000000000001E-2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9.9000000000000008E-3</c:v>
                </c:pt>
                <c:pt idx="1">
                  <c:v>1.0200000000000001E-2</c:v>
                </c:pt>
                <c:pt idx="2">
                  <c:v>1.0699999999999999E-2</c:v>
                </c:pt>
                <c:pt idx="3">
                  <c:v>1.09E-2</c:v>
                </c:pt>
                <c:pt idx="4">
                  <c:v>1.06E-2</c:v>
                </c:pt>
                <c:pt idx="5">
                  <c:v>1.0800000000000001E-2</c:v>
                </c:pt>
                <c:pt idx="6">
                  <c:v>1.0699999999999999E-2</c:v>
                </c:pt>
                <c:pt idx="7">
                  <c:v>1.0699999999999999E-2</c:v>
                </c:pt>
                <c:pt idx="8">
                  <c:v>1.04E-2</c:v>
                </c:pt>
                <c:pt idx="9">
                  <c:v>1.03E-2</c:v>
                </c:pt>
                <c:pt idx="10">
                  <c:v>1.0500000000000001E-2</c:v>
                </c:pt>
                <c:pt idx="11">
                  <c:v>1.0200000000000001E-2</c:v>
                </c:pt>
                <c:pt idx="12">
                  <c:v>1.0200000000000001E-2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1.4E-2</c:v>
                </c:pt>
                <c:pt idx="1">
                  <c:v>1.5299999999999999E-2</c:v>
                </c:pt>
                <c:pt idx="2">
                  <c:v>1.52E-2</c:v>
                </c:pt>
                <c:pt idx="3">
                  <c:v>1.3100000000000001E-2</c:v>
                </c:pt>
                <c:pt idx="4">
                  <c:v>1.44E-2</c:v>
                </c:pt>
                <c:pt idx="5">
                  <c:v>1.4500000000000001E-2</c:v>
                </c:pt>
                <c:pt idx="6">
                  <c:v>1.18E-2</c:v>
                </c:pt>
                <c:pt idx="7">
                  <c:v>1.32E-2</c:v>
                </c:pt>
                <c:pt idx="8">
                  <c:v>2.5000000000000001E-3</c:v>
                </c:pt>
                <c:pt idx="9">
                  <c:v>1.0999999999999999E-2</c:v>
                </c:pt>
                <c:pt idx="10">
                  <c:v>1.23E-2</c:v>
                </c:pt>
                <c:pt idx="11">
                  <c:v>9.9000000000000008E-3</c:v>
                </c:pt>
                <c:pt idx="12">
                  <c:v>1.0200000000000001E-2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2.8E-3</c:v>
                </c:pt>
                <c:pt idx="1">
                  <c:v>2.7000000000000001E-3</c:v>
                </c:pt>
                <c:pt idx="2">
                  <c:v>2.5999999999999999E-3</c:v>
                </c:pt>
                <c:pt idx="3">
                  <c:v>2.5999999999999999E-3</c:v>
                </c:pt>
                <c:pt idx="4">
                  <c:v>2.8E-3</c:v>
                </c:pt>
                <c:pt idx="5">
                  <c:v>2.8999999999999998E-3</c:v>
                </c:pt>
                <c:pt idx="6">
                  <c:v>3.0000000000000001E-3</c:v>
                </c:pt>
                <c:pt idx="7">
                  <c:v>3.2000000000000002E-3</c:v>
                </c:pt>
                <c:pt idx="8">
                  <c:v>3.3999999999999998E-3</c:v>
                </c:pt>
                <c:pt idx="9">
                  <c:v>3.5000000000000001E-3</c:v>
                </c:pt>
                <c:pt idx="10">
                  <c:v>3.5000000000000001E-3</c:v>
                </c:pt>
                <c:pt idx="11">
                  <c:v>3.5999999999999999E-3</c:v>
                </c:pt>
                <c:pt idx="12">
                  <c:v>3.5000000000000001E-3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550080"/>
        <c:axId val="847926336"/>
      </c:lineChart>
      <c:catAx>
        <c:axId val="79755008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7926336"/>
        <c:crosses val="autoZero"/>
        <c:auto val="1"/>
        <c:lblAlgn val="ctr"/>
        <c:lblOffset val="100"/>
        <c:noMultiLvlLbl val="0"/>
      </c:catAx>
      <c:valAx>
        <c:axId val="847926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5500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morena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27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27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666750</xdr:colOff>
      <xdr:row>14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428625</xdr:colOff>
      <xdr:row>12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4286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350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17</v>
      </c>
      <c r="F16" s="115" t="s">
        <v>241</v>
      </c>
      <c r="G16" s="118">
        <v>89792</v>
      </c>
      <c r="H16" s="121">
        <f t="shared" ref="H16:H22" si="0">IF(SUM($B$70:$B$75)&gt;0,G16/SUM($B$70:$B$75,0))</f>
        <v>5.0863971504574765E-2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155541</v>
      </c>
      <c r="H17" s="114">
        <f t="shared" si="0"/>
        <v>8.8108439413233514E-2</v>
      </c>
    </row>
    <row r="18" spans="1:8" ht="15.75" x14ac:dyDescent="0.25">
      <c r="A18" s="68"/>
      <c r="B18" s="69">
        <f>C18+D18</f>
        <v>2472</v>
      </c>
      <c r="C18" s="69">
        <v>107</v>
      </c>
      <c r="D18" s="69">
        <v>2365</v>
      </c>
      <c r="F18" s="26" t="s">
        <v>244</v>
      </c>
      <c r="G18" s="119">
        <v>176553</v>
      </c>
      <c r="H18" s="114">
        <f t="shared" si="0"/>
        <v>0.10001098940938155</v>
      </c>
    </row>
    <row r="19" spans="1:8" x14ac:dyDescent="0.2">
      <c r="A19" s="70"/>
      <c r="F19" s="26" t="s">
        <v>245</v>
      </c>
      <c r="G19" s="119">
        <v>208726</v>
      </c>
      <c r="H19" s="114">
        <f t="shared" si="0"/>
        <v>0.11823584858633145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44007</v>
      </c>
      <c r="H20" s="114">
        <f t="shared" si="0"/>
        <v>2.4928398899699548E-2</v>
      </c>
    </row>
    <row r="21" spans="1:8" ht="15.75" x14ac:dyDescent="0.25">
      <c r="A21" s="14" t="s">
        <v>485</v>
      </c>
      <c r="B21" s="10"/>
      <c r="C21" s="10"/>
      <c r="D21" s="11">
        <v>2406590</v>
      </c>
      <c r="F21" s="26" t="s">
        <v>247</v>
      </c>
      <c r="G21" s="119">
        <v>436029</v>
      </c>
      <c r="H21" s="114">
        <f t="shared" si="0"/>
        <v>0.24699490635210522</v>
      </c>
    </row>
    <row r="22" spans="1:8" ht="15.75" x14ac:dyDescent="0.25">
      <c r="A22" s="14" t="s">
        <v>486</v>
      </c>
      <c r="B22" s="10"/>
      <c r="C22" s="10"/>
      <c r="D22" s="12">
        <v>8.3000000000000001E-4</v>
      </c>
      <c r="F22" s="26" t="s">
        <v>248</v>
      </c>
      <c r="G22" s="119">
        <v>744480</v>
      </c>
      <c r="H22" s="114">
        <f t="shared" si="0"/>
        <v>0.42172141733924873</v>
      </c>
    </row>
    <row r="23" spans="1:8" ht="15.75" x14ac:dyDescent="0.25">
      <c r="A23" s="9" t="s">
        <v>4</v>
      </c>
      <c r="B23" s="10"/>
      <c r="C23" s="10"/>
      <c r="D23" s="11">
        <v>669840</v>
      </c>
      <c r="F23" s="27" t="s">
        <v>249</v>
      </c>
      <c r="G23" s="117"/>
      <c r="H23" s="125">
        <v>9.69</v>
      </c>
    </row>
    <row r="24" spans="1:8" ht="15.75" x14ac:dyDescent="0.25">
      <c r="A24" s="14" t="s">
        <v>5</v>
      </c>
      <c r="B24" s="10"/>
      <c r="C24" s="10"/>
      <c r="D24" s="11">
        <v>669729</v>
      </c>
      <c r="F24" s="27" t="s">
        <v>250</v>
      </c>
      <c r="G24" s="117"/>
      <c r="H24" s="125">
        <v>9.5299999999999994</v>
      </c>
    </row>
    <row r="25" spans="1:8" ht="15.75" x14ac:dyDescent="0.25">
      <c r="A25" s="9" t="s">
        <v>6</v>
      </c>
      <c r="B25" s="10"/>
      <c r="C25" s="10"/>
      <c r="D25" s="11">
        <v>1182930</v>
      </c>
      <c r="F25" s="27" t="s">
        <v>251</v>
      </c>
      <c r="G25" s="117"/>
      <c r="H25" s="125">
        <v>9.8699999999999992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7889.86</v>
      </c>
      <c r="F28" s="26" t="s">
        <v>252</v>
      </c>
      <c r="G28" s="119">
        <v>1758475</v>
      </c>
      <c r="H28" s="114">
        <f t="shared" ref="H28:H34" si="1">IF($B$58&gt;0,G28/$B$58,0)</f>
        <v>0.73069155942640829</v>
      </c>
    </row>
    <row r="29" spans="1:8" ht="15.75" x14ac:dyDescent="0.25">
      <c r="A29" s="9" t="s">
        <v>10</v>
      </c>
      <c r="B29" s="16"/>
      <c r="C29" s="127">
        <v>5777.21</v>
      </c>
      <c r="F29" s="115" t="s">
        <v>254</v>
      </c>
      <c r="G29" s="118">
        <v>648115</v>
      </c>
      <c r="H29" s="121">
        <f t="shared" si="1"/>
        <v>0.26930844057359166</v>
      </c>
    </row>
    <row r="30" spans="1:8" ht="15.75" x14ac:dyDescent="0.25">
      <c r="A30" s="9" t="s">
        <v>69</v>
      </c>
      <c r="B30" s="16"/>
      <c r="C30" s="127">
        <v>1740</v>
      </c>
      <c r="F30" s="26" t="s">
        <v>255</v>
      </c>
      <c r="G30" s="119">
        <v>185839</v>
      </c>
      <c r="H30" s="114">
        <f t="shared" si="1"/>
        <v>7.722088099759411E-2</v>
      </c>
    </row>
    <row r="31" spans="1:8" ht="15.75" x14ac:dyDescent="0.25">
      <c r="A31" s="9" t="s">
        <v>70</v>
      </c>
      <c r="B31" s="16"/>
      <c r="C31" s="127">
        <v>2254.6999999999998</v>
      </c>
      <c r="F31" s="26" t="s">
        <v>256</v>
      </c>
      <c r="G31" s="119">
        <v>242131</v>
      </c>
      <c r="H31" s="114">
        <f t="shared" si="1"/>
        <v>0.10061165383384789</v>
      </c>
    </row>
    <row r="32" spans="1:8" ht="15.75" x14ac:dyDescent="0.25">
      <c r="A32" s="9" t="s">
        <v>11</v>
      </c>
      <c r="B32" s="16"/>
      <c r="C32" s="127">
        <v>2639.67</v>
      </c>
      <c r="F32" s="26" t="s">
        <v>257</v>
      </c>
      <c r="G32" s="119">
        <v>41530</v>
      </c>
      <c r="H32" s="114">
        <f t="shared" si="1"/>
        <v>1.7256782418276481E-2</v>
      </c>
    </row>
    <row r="33" spans="1:8" ht="15.75" x14ac:dyDescent="0.25">
      <c r="A33" s="9" t="s">
        <v>72</v>
      </c>
      <c r="B33" s="16"/>
      <c r="C33" s="127">
        <v>5335.06</v>
      </c>
      <c r="F33" s="26" t="s">
        <v>258</v>
      </c>
      <c r="G33" s="119">
        <v>74524</v>
      </c>
      <c r="H33" s="114">
        <f t="shared" si="1"/>
        <v>3.0966637441358934E-2</v>
      </c>
    </row>
    <row r="34" spans="1:8" ht="15.75" x14ac:dyDescent="0.25">
      <c r="A34" s="9" t="s">
        <v>239</v>
      </c>
      <c r="B34" s="16"/>
      <c r="C34" s="127">
        <v>3653.32</v>
      </c>
      <c r="F34" s="26" t="s">
        <v>259</v>
      </c>
      <c r="G34" s="119">
        <v>104091</v>
      </c>
      <c r="H34" s="114">
        <f t="shared" si="1"/>
        <v>4.3252485882514263E-2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90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2.9513000000000001E-2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3.7093000000000001E-2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6.9551000000000002E-2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8.5288000000000003E-2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0.24816299999999999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0.38745600000000002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0.14293599999999995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17.836514274139699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505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1501744</v>
      </c>
      <c r="C54" s="22">
        <f>+B54-D54</f>
        <v>739437</v>
      </c>
      <c r="D54" s="22">
        <f>ROUND(B54/(E54+1),0)</f>
        <v>762307</v>
      </c>
      <c r="E54" s="122">
        <v>0.97</v>
      </c>
      <c r="F54" s="20"/>
      <c r="I54" s="1"/>
    </row>
    <row r="55" spans="1:9" x14ac:dyDescent="0.2">
      <c r="A55" s="18">
        <v>2000</v>
      </c>
      <c r="B55" s="19">
        <v>1891829</v>
      </c>
      <c r="C55" s="19">
        <f>+B55-D55</f>
        <v>931510</v>
      </c>
      <c r="D55" s="19">
        <f>ROUND(B55/(E55+1),0)</f>
        <v>960319</v>
      </c>
      <c r="E55" s="123">
        <v>0.97</v>
      </c>
      <c r="F55" s="24">
        <v>2.3359999999999999E-2</v>
      </c>
      <c r="I55" s="1"/>
    </row>
    <row r="56" spans="1:9" x14ac:dyDescent="0.2">
      <c r="A56" s="21">
        <v>2010</v>
      </c>
      <c r="B56" s="22">
        <v>2238603</v>
      </c>
      <c r="C56" s="22">
        <f>+B56-D56</f>
        <v>1102256</v>
      </c>
      <c r="D56" s="22">
        <f>ROUND(B56/(E56+1),0)</f>
        <v>1136347</v>
      </c>
      <c r="E56" s="122">
        <v>0.97</v>
      </c>
      <c r="F56" s="23">
        <v>1.6972999999999999E-2</v>
      </c>
      <c r="I56" s="1"/>
    </row>
    <row r="57" spans="1:9" x14ac:dyDescent="0.2">
      <c r="A57" s="18">
        <v>2020</v>
      </c>
      <c r="B57" s="19">
        <v>2402598</v>
      </c>
      <c r="C57" s="19">
        <f>+B57-D57</f>
        <v>1176783</v>
      </c>
      <c r="D57" s="19">
        <f>ROUND(B57/(E57+1),0)</f>
        <v>1225815</v>
      </c>
      <c r="E57" s="123">
        <v>0.96</v>
      </c>
      <c r="F57" s="24">
        <v>7.0949999999999997E-3</v>
      </c>
      <c r="I57" s="1"/>
    </row>
    <row r="58" spans="1:9" ht="15.75" x14ac:dyDescent="0.25">
      <c r="A58" s="90">
        <v>2022</v>
      </c>
      <c r="B58" s="91">
        <f>C58+D58</f>
        <v>2406590</v>
      </c>
      <c r="C58" s="91">
        <v>1176223</v>
      </c>
      <c r="D58" s="91">
        <v>1230367</v>
      </c>
      <c r="E58" s="124">
        <v>0.95599361816433637</v>
      </c>
      <c r="F58" s="92">
        <v>8.3000000000000001E-4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7.53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51.93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16.28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63.22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245462</v>
      </c>
      <c r="C68" s="34">
        <v>122937</v>
      </c>
      <c r="D68" s="35">
        <v>122525</v>
      </c>
      <c r="I68" s="1"/>
    </row>
    <row r="69" spans="1:9" ht="15.75" x14ac:dyDescent="0.25">
      <c r="A69" s="18" t="s">
        <v>23</v>
      </c>
      <c r="B69" s="11">
        <f t="shared" si="2"/>
        <v>395792</v>
      </c>
      <c r="C69" s="34">
        <v>210406</v>
      </c>
      <c r="D69" s="35">
        <v>185386</v>
      </c>
      <c r="I69" s="1"/>
    </row>
    <row r="70" spans="1:9" ht="15.75" x14ac:dyDescent="0.25">
      <c r="A70" s="18" t="s">
        <v>24</v>
      </c>
      <c r="B70" s="11">
        <f t="shared" si="2"/>
        <v>130571</v>
      </c>
      <c r="C70" s="34">
        <v>67354</v>
      </c>
      <c r="D70" s="35">
        <v>63217</v>
      </c>
      <c r="I70" s="1"/>
    </row>
    <row r="71" spans="1:9" ht="15.75" x14ac:dyDescent="0.25">
      <c r="A71" s="18" t="s">
        <v>25</v>
      </c>
      <c r="B71" s="11">
        <f t="shared" si="2"/>
        <v>276294</v>
      </c>
      <c r="C71" s="34">
        <v>136683</v>
      </c>
      <c r="D71" s="35">
        <v>139611</v>
      </c>
      <c r="I71" s="1"/>
    </row>
    <row r="72" spans="1:9" ht="15.75" x14ac:dyDescent="0.25">
      <c r="A72" s="36" t="s">
        <v>81</v>
      </c>
      <c r="B72" s="11">
        <f t="shared" si="2"/>
        <v>441597</v>
      </c>
      <c r="C72" s="34">
        <v>208991</v>
      </c>
      <c r="D72" s="35">
        <v>232606</v>
      </c>
      <c r="I72" s="1"/>
    </row>
    <row r="73" spans="1:9" ht="15.75" x14ac:dyDescent="0.25">
      <c r="A73" s="36" t="s">
        <v>82</v>
      </c>
      <c r="B73" s="11">
        <f>C73+D73</f>
        <v>356800</v>
      </c>
      <c r="C73" s="34">
        <v>172675</v>
      </c>
      <c r="D73" s="35">
        <v>184125</v>
      </c>
      <c r="I73" s="1"/>
    </row>
    <row r="74" spans="1:9" ht="15.75" x14ac:dyDescent="0.25">
      <c r="A74" s="36" t="s">
        <v>83</v>
      </c>
      <c r="B74" s="11">
        <f>C74+D74</f>
        <v>296400</v>
      </c>
      <c r="C74" s="34">
        <v>136152</v>
      </c>
      <c r="D74" s="35">
        <v>160248</v>
      </c>
      <c r="I74" s="1"/>
    </row>
    <row r="75" spans="1:9" ht="15.75" x14ac:dyDescent="0.25">
      <c r="A75" s="18" t="s">
        <v>26</v>
      </c>
      <c r="B75" s="11">
        <f t="shared" si="2"/>
        <v>263674</v>
      </c>
      <c r="C75" s="34">
        <v>121025</v>
      </c>
      <c r="D75" s="35">
        <v>142649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669840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3.59</v>
      </c>
      <c r="F95" s="130" t="s">
        <v>261</v>
      </c>
      <c r="G95" s="129"/>
      <c r="H95" s="11">
        <v>578044</v>
      </c>
      <c r="I95" s="12">
        <f>IF(AND($C$94&gt;0,$C$94&lt;&gt;"N/D")=TRUE,H95/$C$94,0)</f>
        <v>0.86295831840439507</v>
      </c>
    </row>
    <row r="96" spans="1:9" ht="15.75" x14ac:dyDescent="0.25">
      <c r="F96" s="130" t="s">
        <v>262</v>
      </c>
      <c r="G96" s="129"/>
      <c r="H96" s="11">
        <v>503265</v>
      </c>
      <c r="I96" s="12">
        <f t="shared" ref="I96:I109" si="3">IF(AND($C$94&gt;0,$C$94&lt;&gt;"N/D")=TRUE,H96/$C$94,0)</f>
        <v>0.75132121103547111</v>
      </c>
    </row>
    <row r="97" spans="1:9" ht="15.75" x14ac:dyDescent="0.25">
      <c r="F97" s="128" t="s">
        <v>265</v>
      </c>
      <c r="G97" s="129"/>
      <c r="H97" s="11">
        <v>182953</v>
      </c>
      <c r="I97" s="12">
        <f t="shared" si="3"/>
        <v>0.27312940403678493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186283</v>
      </c>
      <c r="I98" s="12">
        <f t="shared" si="3"/>
        <v>0.27810074047533739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116946</v>
      </c>
      <c r="I99" s="12">
        <f t="shared" si="3"/>
        <v>0.17458796130419205</v>
      </c>
    </row>
    <row r="100" spans="1:9" ht="15.75" x14ac:dyDescent="0.25">
      <c r="A100" s="43" t="s">
        <v>31</v>
      </c>
      <c r="B100" s="11">
        <v>448235</v>
      </c>
      <c r="C100" s="12">
        <f>IF(AND($C$94&gt;0,$C$94&lt;&gt;"N/D")=TRUE,B100/$C$94,0)</f>
        <v>0.66916726382419678</v>
      </c>
      <c r="F100" s="128" t="s">
        <v>268</v>
      </c>
      <c r="G100" s="129"/>
      <c r="H100" s="11">
        <v>143172</v>
      </c>
      <c r="I100" s="12">
        <f t="shared" si="3"/>
        <v>0.21374059476890003</v>
      </c>
    </row>
    <row r="101" spans="1:9" ht="15.75" x14ac:dyDescent="0.25">
      <c r="A101" s="43" t="s">
        <v>32</v>
      </c>
      <c r="B101" s="11">
        <v>71764</v>
      </c>
      <c r="C101" s="12">
        <f>IF(AND($C$94&gt;0,$C$94&lt;&gt;"N/D")=TRUE,B101/$C$94,0)</f>
        <v>0.10713603248536964</v>
      </c>
      <c r="F101" s="128" t="s">
        <v>269</v>
      </c>
      <c r="G101" s="129"/>
      <c r="H101" s="11">
        <v>343674</v>
      </c>
      <c r="I101" s="12">
        <f t="shared" si="3"/>
        <v>0.51306879254747406</v>
      </c>
    </row>
    <row r="102" spans="1:9" ht="15.75" x14ac:dyDescent="0.25">
      <c r="A102" s="43" t="s">
        <v>33</v>
      </c>
      <c r="B102" s="11">
        <v>92907</v>
      </c>
      <c r="C102" s="12">
        <f>IF(AND($C$94&gt;0,$C$94&lt;&gt;"N/D")=TRUE,B102/$C$94,0)</f>
        <v>0.13870028663561448</v>
      </c>
      <c r="F102" s="128" t="s">
        <v>270</v>
      </c>
      <c r="G102" s="129"/>
      <c r="H102" s="11">
        <v>585470</v>
      </c>
      <c r="I102" s="12">
        <f t="shared" si="3"/>
        <v>0.87404454795174968</v>
      </c>
    </row>
    <row r="103" spans="1:9" ht="15.75" x14ac:dyDescent="0.25">
      <c r="A103" s="43" t="s">
        <v>34</v>
      </c>
      <c r="B103" s="11">
        <v>56934</v>
      </c>
      <c r="C103" s="12">
        <f>IF(AND($C$94&gt;0,$C$94&lt;&gt;"N/D")=TRUE,B103/$C$94,0)</f>
        <v>8.4996417054819057E-2</v>
      </c>
      <c r="F103" s="128" t="s">
        <v>271</v>
      </c>
      <c r="G103" s="129"/>
      <c r="H103" s="11">
        <v>168440</v>
      </c>
      <c r="I103" s="12">
        <f t="shared" si="3"/>
        <v>0.25146303594888331</v>
      </c>
    </row>
    <row r="104" spans="1:9" ht="15.75" x14ac:dyDescent="0.25">
      <c r="F104" s="128" t="s">
        <v>272</v>
      </c>
      <c r="G104" s="129"/>
      <c r="H104" s="11">
        <v>117557</v>
      </c>
      <c r="I104" s="12">
        <f t="shared" si="3"/>
        <v>0.17550011943150604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562958</v>
      </c>
      <c r="I105" s="12">
        <f t="shared" si="3"/>
        <v>0.84043652215454434</v>
      </c>
    </row>
    <row r="106" spans="1:9" ht="15.75" x14ac:dyDescent="0.25">
      <c r="A106" s="40" t="s">
        <v>37</v>
      </c>
      <c r="B106" s="10"/>
      <c r="C106" s="16"/>
      <c r="D106" s="11">
        <v>669729</v>
      </c>
      <c r="F106" s="128" t="s">
        <v>264</v>
      </c>
      <c r="G106" s="129"/>
      <c r="H106" s="11">
        <v>227333</v>
      </c>
      <c r="I106" s="12">
        <f t="shared" si="3"/>
        <v>0.33938403200764361</v>
      </c>
    </row>
    <row r="107" spans="1:9" ht="15.75" x14ac:dyDescent="0.25">
      <c r="A107" s="44" t="s">
        <v>38</v>
      </c>
      <c r="B107" s="28"/>
      <c r="C107" s="45"/>
      <c r="D107" s="126">
        <v>39569.94</v>
      </c>
      <c r="F107" s="128" t="s">
        <v>274</v>
      </c>
      <c r="G107" s="129"/>
      <c r="H107" s="11">
        <v>276536</v>
      </c>
      <c r="I107" s="12">
        <f t="shared" si="3"/>
        <v>0.41283888689836379</v>
      </c>
    </row>
    <row r="108" spans="1:9" ht="15.75" x14ac:dyDescent="0.25">
      <c r="A108" s="26" t="s">
        <v>218</v>
      </c>
      <c r="B108" s="10"/>
      <c r="C108" s="16"/>
      <c r="D108" s="127">
        <v>11022.27</v>
      </c>
      <c r="F108" s="128" t="s">
        <v>275</v>
      </c>
      <c r="G108" s="129"/>
      <c r="H108" s="11">
        <v>65864</v>
      </c>
      <c r="I108" s="12">
        <f t="shared" si="3"/>
        <v>9.8327958915561925E-2</v>
      </c>
    </row>
    <row r="109" spans="1:9" ht="15.75" x14ac:dyDescent="0.25">
      <c r="F109" s="128" t="s">
        <v>276</v>
      </c>
      <c r="G109" s="129"/>
      <c r="H109" s="11">
        <v>30796</v>
      </c>
      <c r="I109" s="12">
        <f t="shared" si="3"/>
        <v>4.5975158246745494E-2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130589</v>
      </c>
      <c r="C112" s="12">
        <f>IF(AND($D$106&gt;0,$D$106&lt;&gt;"N/D")=TRUE,B112/$D$106,0)</f>
        <v>0.19498782343306023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287689</v>
      </c>
      <c r="C113" s="12">
        <f t="shared" ref="C113:C118" si="4">IF(AND($D$106&gt;0,$D$106&lt;&gt;"N/D")=TRUE,B113/$D$106,0)</f>
        <v>0.42956031469445105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143050</v>
      </c>
      <c r="C114" s="12">
        <f t="shared" si="4"/>
        <v>0.21359385661961777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55265</v>
      </c>
      <c r="C115" s="12">
        <f t="shared" si="4"/>
        <v>8.2518451493066594E-2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35931</v>
      </c>
      <c r="C116" s="12">
        <f t="shared" si="4"/>
        <v>5.365005845648016E-2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6839</v>
      </c>
      <c r="C117" s="12">
        <f t="shared" si="4"/>
        <v>1.0211593047337058E-2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10366</v>
      </c>
      <c r="C118" s="12">
        <f t="shared" si="4"/>
        <v>1.5477902255987124E-2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1182930</v>
      </c>
      <c r="C135" s="133">
        <f>C136+C137</f>
        <v>1</v>
      </c>
      <c r="G135" s="49" t="s">
        <v>277</v>
      </c>
      <c r="H135" s="131">
        <f>SUM(H136:H138)</f>
        <v>714322</v>
      </c>
      <c r="I135" s="132">
        <f>SUM(I136:I138)</f>
        <v>1</v>
      </c>
    </row>
    <row r="136" spans="1:9" ht="15.75" x14ac:dyDescent="0.25">
      <c r="A136" s="50" t="s">
        <v>75</v>
      </c>
      <c r="B136" s="11">
        <v>1156972</v>
      </c>
      <c r="C136" s="24">
        <f>IF(AND($B$135&gt;0,$B$135&lt;&gt;"N/D")=TRUE,B136/$B$135,0)</f>
        <v>0.97805618252982007</v>
      </c>
      <c r="G136" s="50" t="s">
        <v>101</v>
      </c>
      <c r="H136" s="11">
        <v>369208</v>
      </c>
      <c r="I136" s="24">
        <f>IF(H135&gt;0,H136/$H$135,0)</f>
        <v>0.51686494326088239</v>
      </c>
    </row>
    <row r="137" spans="1:9" ht="15.75" x14ac:dyDescent="0.25">
      <c r="A137" s="50" t="s">
        <v>76</v>
      </c>
      <c r="B137" s="11">
        <v>25958</v>
      </c>
      <c r="C137" s="24">
        <f>IF(AND($B$135&gt;0,$B$135&lt;&gt;"N/D")=TRUE,B137/$B$135,0)</f>
        <v>2.1943817470179976E-2</v>
      </c>
      <c r="G137" s="50" t="s">
        <v>278</v>
      </c>
      <c r="H137" s="11">
        <v>248297</v>
      </c>
      <c r="I137" s="24">
        <f>IF(H136&gt;0,H137/$H$135,0)</f>
        <v>0.34759814201438566</v>
      </c>
    </row>
    <row r="138" spans="1:9" ht="15.75" x14ac:dyDescent="0.25">
      <c r="G138" s="50" t="s">
        <v>279</v>
      </c>
      <c r="H138" s="11">
        <v>96817</v>
      </c>
      <c r="I138" s="24">
        <f>IF(H137&gt;0,H138/$H$135,0)</f>
        <v>0.13553691472473198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112166</v>
      </c>
      <c r="C141" s="24">
        <f t="shared" ref="C141:C146" si="6">IF(AND($B$136&gt;0,$B$136&lt;&gt;"N/D")=TRUE,B141/$B$136,0)</f>
        <v>9.6947895022524308E-2</v>
      </c>
      <c r="G141" s="26" t="s">
        <v>281</v>
      </c>
      <c r="H141" s="119">
        <v>743082</v>
      </c>
      <c r="I141" s="114">
        <f t="shared" ref="I141:I148" si="7">IF($B$58&gt;0,H141/$B$58,0)</f>
        <v>0.30876966994793464</v>
      </c>
    </row>
    <row r="142" spans="1:9" ht="15.75" x14ac:dyDescent="0.25">
      <c r="A142" s="43" t="s">
        <v>51</v>
      </c>
      <c r="B142" s="11">
        <v>644893</v>
      </c>
      <c r="C142" s="24">
        <f t="shared" si="6"/>
        <v>0.55739724038265404</v>
      </c>
      <c r="G142" s="116" t="s">
        <v>282</v>
      </c>
      <c r="H142" s="118">
        <f>SUM(H143:H148)</f>
        <v>1663508</v>
      </c>
      <c r="I142" s="121">
        <f t="shared" si="7"/>
        <v>0.69123033005206536</v>
      </c>
    </row>
    <row r="143" spans="1:9" ht="15.75" x14ac:dyDescent="0.25">
      <c r="A143" s="43" t="s">
        <v>52</v>
      </c>
      <c r="B143" s="11">
        <v>107121</v>
      </c>
      <c r="C143" s="24">
        <f t="shared" si="6"/>
        <v>9.2587374629636676E-2</v>
      </c>
      <c r="G143" s="26" t="s">
        <v>288</v>
      </c>
      <c r="H143" s="119">
        <v>87452</v>
      </c>
      <c r="I143" s="114">
        <f t="shared" si="7"/>
        <v>3.6338553721240424E-2</v>
      </c>
    </row>
    <row r="144" spans="1:9" ht="15.75" x14ac:dyDescent="0.25">
      <c r="A144" s="43" t="s">
        <v>53</v>
      </c>
      <c r="B144" s="11">
        <v>292792</v>
      </c>
      <c r="C144" s="24">
        <f t="shared" si="6"/>
        <v>0.25306748996518497</v>
      </c>
      <c r="G144" s="26" t="s">
        <v>283</v>
      </c>
      <c r="H144" s="119">
        <v>497824</v>
      </c>
      <c r="I144" s="114">
        <f t="shared" si="7"/>
        <v>0.20685866724286231</v>
      </c>
    </row>
    <row r="145" spans="1:9" ht="15.75" x14ac:dyDescent="0.25">
      <c r="A145" s="25" t="s">
        <v>14</v>
      </c>
      <c r="B145" s="31">
        <v>689738</v>
      </c>
      <c r="C145" s="32">
        <f t="shared" si="6"/>
        <v>0.59615790183340656</v>
      </c>
      <c r="D145" s="52"/>
      <c r="G145" s="26" t="s">
        <v>284</v>
      </c>
      <c r="H145" s="119">
        <v>171037</v>
      </c>
      <c r="I145" s="114">
        <f t="shared" si="7"/>
        <v>7.107026955152311E-2</v>
      </c>
    </row>
    <row r="146" spans="1:9" ht="15.75" x14ac:dyDescent="0.25">
      <c r="A146" s="25" t="s">
        <v>15</v>
      </c>
      <c r="B146" s="31">
        <v>467234</v>
      </c>
      <c r="C146" s="32">
        <f t="shared" si="6"/>
        <v>0.4038420981665935</v>
      </c>
      <c r="G146" s="26" t="s">
        <v>285</v>
      </c>
      <c r="H146" s="119">
        <v>96074</v>
      </c>
      <c r="I146" s="114">
        <f t="shared" si="7"/>
        <v>3.9921216326835894E-2</v>
      </c>
    </row>
    <row r="147" spans="1:9" x14ac:dyDescent="0.2">
      <c r="G147" s="26" t="s">
        <v>286</v>
      </c>
      <c r="H147" s="119">
        <v>796978</v>
      </c>
      <c r="I147" s="114">
        <f t="shared" si="7"/>
        <v>0.33116484320137624</v>
      </c>
    </row>
    <row r="148" spans="1:9" x14ac:dyDescent="0.2">
      <c r="G148" s="26" t="s">
        <v>287</v>
      </c>
      <c r="H148" s="119">
        <v>14143</v>
      </c>
      <c r="I148" s="114">
        <f t="shared" si="7"/>
        <v>5.8767800082274091E-3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8998.2000000000007</v>
      </c>
      <c r="E162" s="24">
        <f>IF(AND($D$107&gt;0,$D$107&lt;&gt;"N/D")=TRUE,D162/$D$107,0)</f>
        <v>0.22739988991643656</v>
      </c>
    </row>
    <row r="163" spans="1:9" ht="15.75" x14ac:dyDescent="0.2">
      <c r="A163" s="56" t="s">
        <v>55</v>
      </c>
      <c r="B163" s="28"/>
      <c r="C163" s="45"/>
      <c r="D163" s="57">
        <v>1966.63</v>
      </c>
      <c r="E163" s="23">
        <f t="shared" ref="E163:E173" si="8">IF(AND($D$107&gt;0,$D$107&lt;&gt;"N/D")=TRUE,D163/$D$107,0)</f>
        <v>4.9700100631944348E-2</v>
      </c>
    </row>
    <row r="164" spans="1:9" ht="15.75" x14ac:dyDescent="0.2">
      <c r="A164" s="51" t="s">
        <v>56</v>
      </c>
      <c r="B164" s="10"/>
      <c r="C164" s="16"/>
      <c r="D164" s="55">
        <v>3410.93</v>
      </c>
      <c r="E164" s="24">
        <f t="shared" si="8"/>
        <v>8.6200029618442683E-2</v>
      </c>
    </row>
    <row r="165" spans="1:9" ht="15.75" x14ac:dyDescent="0.2">
      <c r="A165" s="56" t="s">
        <v>57</v>
      </c>
      <c r="B165" s="28"/>
      <c r="C165" s="45"/>
      <c r="D165" s="57">
        <v>1891.44</v>
      </c>
      <c r="E165" s="23">
        <f t="shared" si="8"/>
        <v>4.779992084900811E-2</v>
      </c>
    </row>
    <row r="166" spans="1:9" ht="15.75" x14ac:dyDescent="0.2">
      <c r="A166" s="51" t="s">
        <v>58</v>
      </c>
      <c r="B166" s="10"/>
      <c r="C166" s="16"/>
      <c r="D166" s="55">
        <v>890.32</v>
      </c>
      <c r="E166" s="24">
        <f t="shared" si="8"/>
        <v>2.2499907758262966E-2</v>
      </c>
    </row>
    <row r="167" spans="1:9" ht="15.75" x14ac:dyDescent="0.2">
      <c r="A167" s="56" t="s">
        <v>59</v>
      </c>
      <c r="B167" s="28"/>
      <c r="C167" s="45"/>
      <c r="D167" s="57">
        <v>4083.62</v>
      </c>
      <c r="E167" s="23">
        <f t="shared" si="8"/>
        <v>0.10320005539558563</v>
      </c>
    </row>
    <row r="168" spans="1:9" ht="15.75" x14ac:dyDescent="0.2">
      <c r="A168" s="51" t="s">
        <v>63</v>
      </c>
      <c r="B168" s="10"/>
      <c r="C168" s="16"/>
      <c r="D168" s="55">
        <v>3256.61</v>
      </c>
      <c r="E168" s="24">
        <f t="shared" si="8"/>
        <v>8.2300099519989164E-2</v>
      </c>
    </row>
    <row r="169" spans="1:9" ht="15.75" x14ac:dyDescent="0.2">
      <c r="A169" s="56" t="s">
        <v>64</v>
      </c>
      <c r="B169" s="28"/>
      <c r="C169" s="45"/>
      <c r="D169" s="57">
        <v>1907.27</v>
      </c>
      <c r="E169" s="23">
        <f t="shared" si="8"/>
        <v>4.819997199894667E-2</v>
      </c>
    </row>
    <row r="170" spans="1:9" ht="15.75" x14ac:dyDescent="0.2">
      <c r="A170" s="51" t="s">
        <v>65</v>
      </c>
      <c r="B170" s="10"/>
      <c r="C170" s="16"/>
      <c r="D170" s="55">
        <v>2302.9699999999998</v>
      </c>
      <c r="E170" s="24">
        <f t="shared" si="8"/>
        <v>5.8199987161971931E-2</v>
      </c>
    </row>
    <row r="171" spans="1:9" ht="15.75" x14ac:dyDescent="0.2">
      <c r="A171" s="56" t="s">
        <v>66</v>
      </c>
      <c r="B171" s="28"/>
      <c r="C171" s="45"/>
      <c r="D171" s="57">
        <v>1107.96</v>
      </c>
      <c r="E171" s="23">
        <f t="shared" si="8"/>
        <v>2.8000042456470746E-2</v>
      </c>
    </row>
    <row r="172" spans="1:9" ht="15.75" x14ac:dyDescent="0.2">
      <c r="A172" s="51" t="s">
        <v>67</v>
      </c>
      <c r="B172" s="10"/>
      <c r="C172" s="16"/>
      <c r="D172" s="55">
        <v>391.74</v>
      </c>
      <c r="E172" s="24">
        <f t="shared" si="8"/>
        <v>9.8999391962686818E-3</v>
      </c>
    </row>
    <row r="173" spans="1:9" ht="15.75" x14ac:dyDescent="0.2">
      <c r="A173" s="56" t="s">
        <v>68</v>
      </c>
      <c r="B173" s="28"/>
      <c r="C173" s="45"/>
      <c r="D173" s="57">
        <v>9362.25</v>
      </c>
      <c r="E173" s="23">
        <f t="shared" si="8"/>
        <v>0.23660005549667246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67099</v>
      </c>
      <c r="E177" s="78">
        <v>117391</v>
      </c>
      <c r="F177" s="79">
        <v>11406</v>
      </c>
      <c r="G177" s="79">
        <v>3024277.72</v>
      </c>
      <c r="H177" s="80">
        <v>0.84809999999999997</v>
      </c>
    </row>
    <row r="178" spans="1:8" x14ac:dyDescent="0.2">
      <c r="A178" s="214" t="s">
        <v>195</v>
      </c>
      <c r="B178" s="215"/>
      <c r="C178" s="216"/>
      <c r="D178" s="58">
        <v>2480</v>
      </c>
      <c r="E178" s="58">
        <v>3392</v>
      </c>
      <c r="F178" s="59">
        <v>2156</v>
      </c>
      <c r="G178" s="59">
        <v>7794679.1600000001</v>
      </c>
      <c r="H178" s="76">
        <v>0.37109999999999999</v>
      </c>
    </row>
    <row r="179" spans="1:8" ht="15" customHeight="1" x14ac:dyDescent="0.2">
      <c r="A179" s="225" t="s">
        <v>196</v>
      </c>
      <c r="B179" s="226"/>
      <c r="C179" s="227"/>
      <c r="D179" s="60">
        <v>18</v>
      </c>
      <c r="E179" s="60">
        <v>3918</v>
      </c>
      <c r="F179" s="61">
        <v>173327</v>
      </c>
      <c r="G179" s="61">
        <v>229975000.93000001</v>
      </c>
      <c r="H179" s="77">
        <v>0.40479999999999999</v>
      </c>
    </row>
    <row r="180" spans="1:8" ht="15" customHeight="1" x14ac:dyDescent="0.2">
      <c r="A180" s="214" t="s">
        <v>197</v>
      </c>
      <c r="B180" s="215"/>
      <c r="C180" s="216"/>
      <c r="D180" s="58">
        <v>0</v>
      </c>
      <c r="E180" s="58">
        <v>0</v>
      </c>
      <c r="F180" s="59">
        <v>0</v>
      </c>
      <c r="G180" s="59">
        <v>0</v>
      </c>
      <c r="H180" s="76">
        <v>-1</v>
      </c>
    </row>
    <row r="181" spans="1:8" ht="15" customHeight="1" x14ac:dyDescent="0.2">
      <c r="A181" s="225" t="s">
        <v>93</v>
      </c>
      <c r="B181" s="226"/>
      <c r="C181" s="227"/>
      <c r="D181" s="60">
        <v>5562</v>
      </c>
      <c r="E181" s="60">
        <v>14753</v>
      </c>
      <c r="F181" s="61">
        <v>15181</v>
      </c>
      <c r="G181" s="61">
        <v>14013716.68</v>
      </c>
      <c r="H181" s="77">
        <v>0.28949999999999998</v>
      </c>
    </row>
    <row r="182" spans="1:8" ht="15" customHeight="1" x14ac:dyDescent="0.2">
      <c r="A182" s="214" t="s">
        <v>92</v>
      </c>
      <c r="B182" s="215"/>
      <c r="C182" s="216"/>
      <c r="D182" s="58">
        <v>293</v>
      </c>
      <c r="E182" s="58">
        <v>4431</v>
      </c>
      <c r="F182" s="59">
        <v>4653</v>
      </c>
      <c r="G182" s="59">
        <v>86250740.810000002</v>
      </c>
      <c r="H182" s="76">
        <v>0.30520000000000003</v>
      </c>
    </row>
    <row r="183" spans="1:8" ht="15" customHeight="1" x14ac:dyDescent="0.2">
      <c r="A183" s="225" t="s">
        <v>94</v>
      </c>
      <c r="B183" s="226"/>
      <c r="C183" s="227"/>
      <c r="D183" s="60">
        <v>1959</v>
      </c>
      <c r="E183" s="60">
        <v>10422</v>
      </c>
      <c r="F183" s="61">
        <v>6408</v>
      </c>
      <c r="G183" s="61">
        <v>8768391.4499999993</v>
      </c>
      <c r="H183" s="77">
        <v>0.50609999999999999</v>
      </c>
    </row>
    <row r="184" spans="1:8" ht="15" customHeight="1" x14ac:dyDescent="0.2">
      <c r="A184" s="214" t="s">
        <v>95</v>
      </c>
      <c r="B184" s="215"/>
      <c r="C184" s="216"/>
      <c r="D184" s="58">
        <v>27414</v>
      </c>
      <c r="E184" s="58">
        <v>29448</v>
      </c>
      <c r="F184" s="59">
        <v>3091</v>
      </c>
      <c r="G184" s="59">
        <v>845331.94</v>
      </c>
      <c r="H184" s="76">
        <v>1.5350999999999999</v>
      </c>
    </row>
    <row r="185" spans="1:8" ht="15" customHeight="1" x14ac:dyDescent="0.2">
      <c r="A185" s="225" t="s">
        <v>199</v>
      </c>
      <c r="B185" s="226"/>
      <c r="C185" s="227"/>
      <c r="D185" s="60">
        <v>10263</v>
      </c>
      <c r="E185" s="60">
        <v>11483</v>
      </c>
      <c r="F185" s="61">
        <v>2477</v>
      </c>
      <c r="G185" s="61">
        <v>712424.1</v>
      </c>
      <c r="H185" s="77">
        <v>1.5370999999999999</v>
      </c>
    </row>
    <row r="186" spans="1:8" ht="15" customHeight="1" x14ac:dyDescent="0.2">
      <c r="A186" s="214" t="s">
        <v>200</v>
      </c>
      <c r="B186" s="215"/>
      <c r="C186" s="216"/>
      <c r="D186" s="58">
        <v>1243</v>
      </c>
      <c r="E186" s="58">
        <v>11645</v>
      </c>
      <c r="F186" s="59">
        <v>4871</v>
      </c>
      <c r="G186" s="59">
        <v>2186755.2799999998</v>
      </c>
      <c r="H186" s="76">
        <v>0.65880000000000005</v>
      </c>
    </row>
    <row r="187" spans="1:8" ht="15" customHeight="1" x14ac:dyDescent="0.2">
      <c r="A187" s="225" t="s">
        <v>96</v>
      </c>
      <c r="B187" s="226"/>
      <c r="C187" s="227"/>
      <c r="D187" s="60">
        <v>0</v>
      </c>
      <c r="E187" s="60">
        <v>0</v>
      </c>
      <c r="F187" s="61">
        <v>0</v>
      </c>
      <c r="G187" s="61">
        <v>0</v>
      </c>
      <c r="H187" s="77">
        <v>-1</v>
      </c>
    </row>
    <row r="188" spans="1:8" ht="15" customHeight="1" x14ac:dyDescent="0.2">
      <c r="A188" s="214" t="s">
        <v>201</v>
      </c>
      <c r="B188" s="215"/>
      <c r="C188" s="216"/>
      <c r="D188" s="58">
        <v>590</v>
      </c>
      <c r="E188" s="58">
        <v>6160</v>
      </c>
      <c r="F188" s="59">
        <v>3535</v>
      </c>
      <c r="G188" s="59">
        <v>3119886.73</v>
      </c>
      <c r="H188" s="76">
        <v>3.2927</v>
      </c>
    </row>
    <row r="189" spans="1:8" ht="15" customHeight="1" x14ac:dyDescent="0.2">
      <c r="A189" s="225" t="s">
        <v>202</v>
      </c>
      <c r="B189" s="226"/>
      <c r="C189" s="227"/>
      <c r="D189" s="60">
        <v>838</v>
      </c>
      <c r="E189" s="60">
        <v>872</v>
      </c>
      <c r="F189" s="61">
        <v>2848</v>
      </c>
      <c r="G189" s="61">
        <v>438215.42</v>
      </c>
      <c r="H189" s="77">
        <v>0.96840000000000004</v>
      </c>
    </row>
    <row r="190" spans="1:8" ht="15" customHeight="1" x14ac:dyDescent="0.2">
      <c r="A190" s="214" t="s">
        <v>203</v>
      </c>
      <c r="B190" s="215"/>
      <c r="C190" s="216"/>
      <c r="D190" s="58">
        <v>453</v>
      </c>
      <c r="E190" s="58">
        <v>1872</v>
      </c>
      <c r="F190" s="59">
        <v>4482</v>
      </c>
      <c r="G190" s="59">
        <v>1695015.71</v>
      </c>
      <c r="H190" s="76">
        <v>2.2841999999999998</v>
      </c>
    </row>
    <row r="191" spans="1:8" ht="15" customHeight="1" x14ac:dyDescent="0.2">
      <c r="A191" s="225" t="s">
        <v>204</v>
      </c>
      <c r="B191" s="226"/>
      <c r="C191" s="227"/>
      <c r="D191" s="60">
        <v>162</v>
      </c>
      <c r="E191" s="60">
        <v>1840</v>
      </c>
      <c r="F191" s="61">
        <v>28148</v>
      </c>
      <c r="G191" s="61">
        <v>7428817.7599999998</v>
      </c>
      <c r="H191" s="77">
        <v>0.74409999999999998</v>
      </c>
    </row>
    <row r="192" spans="1:8" ht="15" customHeight="1" x14ac:dyDescent="0.2">
      <c r="A192" s="214" t="s">
        <v>205</v>
      </c>
      <c r="B192" s="215"/>
      <c r="C192" s="216"/>
      <c r="D192" s="58">
        <v>1041</v>
      </c>
      <c r="E192" s="58">
        <v>2294</v>
      </c>
      <c r="F192" s="59">
        <v>3503</v>
      </c>
      <c r="G192" s="59">
        <v>8690245.5600000005</v>
      </c>
      <c r="H192" s="76">
        <v>0.42570000000000002</v>
      </c>
    </row>
    <row r="193" spans="1:9" ht="15" customHeight="1" x14ac:dyDescent="0.2">
      <c r="A193" s="225" t="s">
        <v>206</v>
      </c>
      <c r="B193" s="226"/>
      <c r="C193" s="227"/>
      <c r="D193" s="60">
        <v>1203</v>
      </c>
      <c r="E193" s="60">
        <v>2382</v>
      </c>
      <c r="F193" s="61">
        <v>4352</v>
      </c>
      <c r="G193" s="61">
        <v>3778875.19</v>
      </c>
      <c r="H193" s="77">
        <v>1.5975999999999999</v>
      </c>
    </row>
    <row r="194" spans="1:9" ht="15" customHeight="1" x14ac:dyDescent="0.2">
      <c r="A194" s="214" t="s">
        <v>207</v>
      </c>
      <c r="B194" s="215"/>
      <c r="C194" s="216"/>
      <c r="D194" s="58">
        <v>2800</v>
      </c>
      <c r="E194" s="58">
        <v>2963</v>
      </c>
      <c r="F194" s="59">
        <v>4145</v>
      </c>
      <c r="G194" s="59">
        <v>464897.26</v>
      </c>
      <c r="H194" s="76">
        <v>3.6661000000000001</v>
      </c>
    </row>
    <row r="195" spans="1:9" ht="15" customHeight="1" x14ac:dyDescent="0.2">
      <c r="A195" s="225" t="s">
        <v>208</v>
      </c>
      <c r="B195" s="226"/>
      <c r="C195" s="227"/>
      <c r="D195" s="60">
        <v>300</v>
      </c>
      <c r="E195" s="60">
        <v>3487</v>
      </c>
      <c r="F195" s="61">
        <v>7282</v>
      </c>
      <c r="G195" s="61">
        <v>11788443</v>
      </c>
      <c r="H195" s="77">
        <v>0.30209999999999998</v>
      </c>
    </row>
    <row r="196" spans="1:9" ht="15" customHeight="1" x14ac:dyDescent="0.2">
      <c r="A196" s="214" t="s">
        <v>97</v>
      </c>
      <c r="B196" s="215"/>
      <c r="C196" s="216"/>
      <c r="D196" s="58">
        <v>10480</v>
      </c>
      <c r="E196" s="58">
        <v>6029</v>
      </c>
      <c r="F196" s="59">
        <v>4060</v>
      </c>
      <c r="G196" s="59">
        <v>310009.26</v>
      </c>
      <c r="H196" s="76">
        <v>0.50800000000000001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506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13490.16</v>
      </c>
      <c r="E205" s="182">
        <v>13829.31</v>
      </c>
      <c r="F205" s="182">
        <v>14250.32</v>
      </c>
      <c r="G205" s="182">
        <v>14625.45</v>
      </c>
      <c r="H205" s="182">
        <v>11502.73</v>
      </c>
      <c r="I205" s="182">
        <v>11770.09</v>
      </c>
    </row>
    <row r="206" spans="1:9" ht="15" customHeight="1" x14ac:dyDescent="0.2">
      <c r="A206" s="214" t="s">
        <v>383</v>
      </c>
      <c r="B206" s="215"/>
      <c r="C206" s="216"/>
      <c r="D206" s="183">
        <v>5640.13</v>
      </c>
      <c r="E206" s="183">
        <v>10692.45</v>
      </c>
      <c r="F206" s="183">
        <v>6133.44</v>
      </c>
      <c r="G206" s="183">
        <v>10722.88</v>
      </c>
      <c r="H206" s="183">
        <v>3933.37</v>
      </c>
      <c r="I206" s="183">
        <v>10587.56</v>
      </c>
    </row>
    <row r="207" spans="1:9" ht="15" customHeight="1" x14ac:dyDescent="0.2">
      <c r="A207" s="225" t="s">
        <v>384</v>
      </c>
      <c r="B207" s="226"/>
      <c r="C207" s="227"/>
      <c r="D207" s="184">
        <v>33686.69</v>
      </c>
      <c r="E207" s="184">
        <v>33686.69</v>
      </c>
      <c r="F207" s="184">
        <v>33323.53</v>
      </c>
      <c r="G207" s="184">
        <v>33323.53</v>
      </c>
      <c r="H207" s="184">
        <v>35839.61</v>
      </c>
      <c r="I207" s="184">
        <v>35839.61</v>
      </c>
    </row>
    <row r="208" spans="1:9" ht="15" customHeight="1" x14ac:dyDescent="0.2">
      <c r="A208" s="214" t="s">
        <v>385</v>
      </c>
      <c r="B208" s="215"/>
      <c r="C208" s="216"/>
      <c r="D208" s="183">
        <v>12246.83</v>
      </c>
      <c r="E208" s="183">
        <v>12246.58</v>
      </c>
      <c r="F208" s="183">
        <v>12705.89</v>
      </c>
      <c r="G208" s="183">
        <v>12705.89</v>
      </c>
      <c r="H208" s="183">
        <v>10288.540000000001</v>
      </c>
      <c r="I208" s="183">
        <v>10286.700000000001</v>
      </c>
    </row>
    <row r="209" spans="1:9" ht="15" customHeight="1" x14ac:dyDescent="0.2">
      <c r="A209" s="225" t="s">
        <v>386</v>
      </c>
      <c r="B209" s="226"/>
      <c r="C209" s="227"/>
      <c r="D209" s="184">
        <v>16356.11</v>
      </c>
      <c r="E209" s="184">
        <v>16356.11</v>
      </c>
      <c r="F209" s="184">
        <v>16815.14</v>
      </c>
      <c r="G209" s="184">
        <v>16815.14</v>
      </c>
      <c r="H209" s="184">
        <v>12900.41</v>
      </c>
      <c r="I209" s="184">
        <v>12900.41</v>
      </c>
    </row>
    <row r="210" spans="1:9" ht="15" customHeight="1" x14ac:dyDescent="0.2">
      <c r="A210" s="214" t="s">
        <v>387</v>
      </c>
      <c r="B210" s="215"/>
      <c r="C210" s="216"/>
      <c r="D210" s="183">
        <v>26995.43</v>
      </c>
      <c r="E210" s="183">
        <v>26995.43</v>
      </c>
      <c r="F210" s="183">
        <v>27953.29</v>
      </c>
      <c r="G210" s="183">
        <v>27953.29</v>
      </c>
      <c r="H210" s="183">
        <v>23800.080000000002</v>
      </c>
      <c r="I210" s="183">
        <v>23800.080000000002</v>
      </c>
    </row>
    <row r="211" spans="1:9" ht="15" customHeight="1" x14ac:dyDescent="0.2">
      <c r="A211" s="225" t="s">
        <v>388</v>
      </c>
      <c r="B211" s="226"/>
      <c r="C211" s="227"/>
      <c r="D211" s="184">
        <v>10341.08</v>
      </c>
      <c r="E211" s="184">
        <v>10341.08</v>
      </c>
      <c r="F211" s="184">
        <v>10959.68</v>
      </c>
      <c r="G211" s="184">
        <v>10959.68</v>
      </c>
      <c r="H211" s="184">
        <v>9302.61</v>
      </c>
      <c r="I211" s="184">
        <v>9302.61</v>
      </c>
    </row>
    <row r="212" spans="1:9" ht="15" customHeight="1" x14ac:dyDescent="0.2">
      <c r="A212" s="214" t="s">
        <v>389</v>
      </c>
      <c r="B212" s="215"/>
      <c r="C212" s="216"/>
      <c r="D212" s="183">
        <v>12248.4</v>
      </c>
      <c r="E212" s="183">
        <v>12248.4</v>
      </c>
      <c r="F212" s="183">
        <v>12468.55</v>
      </c>
      <c r="G212" s="183">
        <v>12468.55</v>
      </c>
      <c r="H212" s="183">
        <v>11476.66</v>
      </c>
      <c r="I212" s="183">
        <v>11476.66</v>
      </c>
    </row>
    <row r="213" spans="1:9" ht="15" customHeight="1" x14ac:dyDescent="0.2">
      <c r="A213" s="225" t="s">
        <v>390</v>
      </c>
      <c r="B213" s="226"/>
      <c r="C213" s="227"/>
      <c r="D213" s="184">
        <v>10944.63</v>
      </c>
      <c r="E213" s="184">
        <v>10944.63</v>
      </c>
      <c r="F213" s="184">
        <v>11266.56</v>
      </c>
      <c r="G213" s="184">
        <v>11266.56</v>
      </c>
      <c r="H213" s="184">
        <v>10409.209999999999</v>
      </c>
      <c r="I213" s="184">
        <v>10409.209999999999</v>
      </c>
    </row>
    <row r="214" spans="1:9" ht="15" customHeight="1" x14ac:dyDescent="0.2">
      <c r="A214" s="214" t="s">
        <v>391</v>
      </c>
      <c r="B214" s="215"/>
      <c r="C214" s="216"/>
      <c r="D214" s="183">
        <v>17382.79</v>
      </c>
      <c r="E214" s="183">
        <v>17382.79</v>
      </c>
      <c r="F214" s="183">
        <v>18558.990000000002</v>
      </c>
      <c r="G214" s="183">
        <v>18558.990000000002</v>
      </c>
      <c r="H214" s="183">
        <v>16520.259999999998</v>
      </c>
      <c r="I214" s="183">
        <v>16520.259999999998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507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239974</v>
      </c>
      <c r="E220" s="58">
        <v>179354</v>
      </c>
      <c r="F220" s="58">
        <v>173582</v>
      </c>
      <c r="G220" s="58">
        <v>122599</v>
      </c>
      <c r="H220" s="58">
        <v>66392</v>
      </c>
      <c r="I220" s="58">
        <v>56755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3</v>
      </c>
      <c r="E222" s="58">
        <v>0</v>
      </c>
      <c r="F222" s="58">
        <v>3</v>
      </c>
      <c r="G222" s="58">
        <v>0</v>
      </c>
      <c r="H222" s="58">
        <v>0</v>
      </c>
      <c r="I222" s="58">
        <v>0</v>
      </c>
    </row>
    <row r="223" spans="1:9" ht="15" customHeight="1" x14ac:dyDescent="0.2">
      <c r="A223" s="208" t="s">
        <v>403</v>
      </c>
      <c r="B223" s="209"/>
      <c r="C223" s="209"/>
      <c r="D223" s="181">
        <v>4063</v>
      </c>
      <c r="E223" s="58">
        <v>2845</v>
      </c>
      <c r="F223" s="58">
        <v>3121</v>
      </c>
      <c r="G223" s="58">
        <v>2075</v>
      </c>
      <c r="H223" s="58">
        <v>942</v>
      </c>
      <c r="I223" s="58">
        <v>770</v>
      </c>
    </row>
    <row r="224" spans="1:9" ht="15" customHeight="1" x14ac:dyDescent="0.2">
      <c r="A224" s="208" t="s">
        <v>404</v>
      </c>
      <c r="B224" s="209"/>
      <c r="C224" s="209"/>
      <c r="D224" s="181">
        <v>70980</v>
      </c>
      <c r="E224" s="58">
        <v>50369</v>
      </c>
      <c r="F224" s="58">
        <v>50802</v>
      </c>
      <c r="G224" s="58">
        <v>33927</v>
      </c>
      <c r="H224" s="58">
        <v>20178</v>
      </c>
      <c r="I224" s="58">
        <v>16442</v>
      </c>
    </row>
    <row r="225" spans="1:9" ht="15" customHeight="1" x14ac:dyDescent="0.2">
      <c r="A225" s="208" t="s">
        <v>405</v>
      </c>
      <c r="B225" s="209"/>
      <c r="C225" s="209"/>
      <c r="D225" s="181">
        <v>80168</v>
      </c>
      <c r="E225" s="58">
        <v>60087</v>
      </c>
      <c r="F225" s="58">
        <v>56707</v>
      </c>
      <c r="G225" s="58">
        <v>40039</v>
      </c>
      <c r="H225" s="58">
        <v>23461</v>
      </c>
      <c r="I225" s="58">
        <v>20048</v>
      </c>
    </row>
    <row r="226" spans="1:9" ht="15" customHeight="1" x14ac:dyDescent="0.2">
      <c r="A226" s="208" t="s">
        <v>406</v>
      </c>
      <c r="B226" s="209"/>
      <c r="C226" s="209"/>
      <c r="D226" s="181">
        <v>52806</v>
      </c>
      <c r="E226" s="58">
        <v>40944</v>
      </c>
      <c r="F226" s="58">
        <v>38302</v>
      </c>
      <c r="G226" s="58">
        <v>28126</v>
      </c>
      <c r="H226" s="58">
        <v>14504</v>
      </c>
      <c r="I226" s="58">
        <v>12818</v>
      </c>
    </row>
    <row r="227" spans="1:9" ht="15" customHeight="1" x14ac:dyDescent="0.2">
      <c r="A227" s="208" t="s">
        <v>407</v>
      </c>
      <c r="B227" s="209"/>
      <c r="C227" s="209"/>
      <c r="D227" s="181">
        <v>25880</v>
      </c>
      <c r="E227" s="58">
        <v>20340</v>
      </c>
      <c r="F227" s="58">
        <v>19874</v>
      </c>
      <c r="G227" s="58">
        <v>14847</v>
      </c>
      <c r="H227" s="58">
        <v>6006</v>
      </c>
      <c r="I227" s="58">
        <v>5493</v>
      </c>
    </row>
    <row r="228" spans="1:9" ht="15" customHeight="1" x14ac:dyDescent="0.2">
      <c r="A228" s="208" t="s">
        <v>408</v>
      </c>
      <c r="B228" s="209"/>
      <c r="C228" s="209"/>
      <c r="D228" s="181">
        <v>5471</v>
      </c>
      <c r="E228" s="58">
        <v>4287</v>
      </c>
      <c r="F228" s="58">
        <v>4306</v>
      </c>
      <c r="G228" s="58">
        <v>3221</v>
      </c>
      <c r="H228" s="58">
        <v>1165</v>
      </c>
      <c r="I228" s="58">
        <v>1066</v>
      </c>
    </row>
    <row r="229" spans="1:9" ht="15" customHeight="1" x14ac:dyDescent="0.2">
      <c r="A229" s="208" t="s">
        <v>409</v>
      </c>
      <c r="B229" s="209"/>
      <c r="C229" s="209"/>
      <c r="D229" s="181">
        <v>603</v>
      </c>
      <c r="E229" s="58">
        <v>482</v>
      </c>
      <c r="F229" s="58">
        <v>467</v>
      </c>
      <c r="G229" s="58">
        <v>364</v>
      </c>
      <c r="H229" s="58">
        <v>136</v>
      </c>
      <c r="I229" s="58">
        <v>118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86</v>
      </c>
      <c r="E231" s="58">
        <v>60</v>
      </c>
      <c r="F231" s="58">
        <v>55</v>
      </c>
      <c r="G231" s="58">
        <v>41</v>
      </c>
      <c r="H231" s="58">
        <v>31</v>
      </c>
      <c r="I231" s="58">
        <v>19</v>
      </c>
    </row>
    <row r="232" spans="1:9" ht="15" customHeight="1" x14ac:dyDescent="0.2">
      <c r="A232" s="208" t="s">
        <v>412</v>
      </c>
      <c r="B232" s="209"/>
      <c r="C232" s="209"/>
      <c r="D232" s="181">
        <v>138182</v>
      </c>
      <c r="E232" s="58">
        <v>110672</v>
      </c>
      <c r="F232" s="58">
        <v>93907</v>
      </c>
      <c r="G232" s="58">
        <v>72141</v>
      </c>
      <c r="H232" s="58">
        <v>44275</v>
      </c>
      <c r="I232" s="58">
        <v>38531</v>
      </c>
    </row>
    <row r="233" spans="1:9" ht="15" customHeight="1" x14ac:dyDescent="0.2">
      <c r="A233" s="208" t="s">
        <v>413</v>
      </c>
      <c r="B233" s="209"/>
      <c r="C233" s="209"/>
      <c r="D233" s="181">
        <v>67050</v>
      </c>
      <c r="E233" s="58">
        <v>41495</v>
      </c>
      <c r="F233" s="58">
        <v>51858</v>
      </c>
      <c r="G233" s="58">
        <v>29527</v>
      </c>
      <c r="H233" s="58">
        <v>15192</v>
      </c>
      <c r="I233" s="58">
        <v>11968</v>
      </c>
    </row>
    <row r="234" spans="1:9" ht="15" customHeight="1" x14ac:dyDescent="0.2">
      <c r="A234" s="208" t="s">
        <v>414</v>
      </c>
      <c r="B234" s="209"/>
      <c r="C234" s="209"/>
      <c r="D234" s="181">
        <v>23261</v>
      </c>
      <c r="E234" s="58">
        <v>16472</v>
      </c>
      <c r="F234" s="58">
        <v>18979</v>
      </c>
      <c r="G234" s="58">
        <v>12780</v>
      </c>
      <c r="H234" s="58">
        <v>4282</v>
      </c>
      <c r="I234" s="58">
        <v>3692</v>
      </c>
    </row>
    <row r="235" spans="1:9" ht="15" customHeight="1" x14ac:dyDescent="0.2">
      <c r="A235" s="208" t="s">
        <v>415</v>
      </c>
      <c r="B235" s="209"/>
      <c r="C235" s="209"/>
      <c r="D235" s="181">
        <v>7685</v>
      </c>
      <c r="E235" s="58">
        <v>6945</v>
      </c>
      <c r="F235" s="58">
        <v>6286</v>
      </c>
      <c r="G235" s="58">
        <v>5613</v>
      </c>
      <c r="H235" s="58">
        <v>1399</v>
      </c>
      <c r="I235" s="58">
        <v>1332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3710</v>
      </c>
      <c r="E238" s="58">
        <v>3710</v>
      </c>
      <c r="F238" s="58">
        <v>2497</v>
      </c>
      <c r="G238" s="58">
        <v>2497</v>
      </c>
      <c r="H238" s="58">
        <v>1213</v>
      </c>
      <c r="I238" s="58">
        <v>1213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3446</v>
      </c>
      <c r="E240" s="58">
        <v>3117</v>
      </c>
      <c r="F240" s="58">
        <v>1990</v>
      </c>
      <c r="G240" s="58">
        <v>1739</v>
      </c>
      <c r="H240" s="58">
        <v>1456</v>
      </c>
      <c r="I240" s="58">
        <v>1378</v>
      </c>
    </row>
    <row r="241" spans="1:9" ht="15" customHeight="1" x14ac:dyDescent="0.2">
      <c r="A241" s="208" t="s">
        <v>421</v>
      </c>
      <c r="B241" s="209"/>
      <c r="C241" s="209"/>
      <c r="D241" s="181">
        <v>12300</v>
      </c>
      <c r="E241" s="58">
        <v>10911</v>
      </c>
      <c r="F241" s="58">
        <v>7668</v>
      </c>
      <c r="G241" s="58">
        <v>6617</v>
      </c>
      <c r="H241" s="58">
        <v>4632</v>
      </c>
      <c r="I241" s="58">
        <v>4294</v>
      </c>
    </row>
    <row r="242" spans="1:9" ht="15" customHeight="1" x14ac:dyDescent="0.2">
      <c r="A242" s="208" t="s">
        <v>422</v>
      </c>
      <c r="B242" s="209"/>
      <c r="C242" s="209"/>
      <c r="D242" s="181">
        <v>55032</v>
      </c>
      <c r="E242" s="58">
        <v>46442</v>
      </c>
      <c r="F242" s="58">
        <v>38306</v>
      </c>
      <c r="G242" s="58">
        <v>31495</v>
      </c>
      <c r="H242" s="58">
        <v>16726</v>
      </c>
      <c r="I242" s="58">
        <v>14947</v>
      </c>
    </row>
    <row r="243" spans="1:9" ht="15" customHeight="1" x14ac:dyDescent="0.2">
      <c r="A243" s="208" t="s">
        <v>423</v>
      </c>
      <c r="B243" s="209"/>
      <c r="C243" s="209"/>
      <c r="D243" s="181">
        <v>69526</v>
      </c>
      <c r="E243" s="58">
        <v>55561</v>
      </c>
      <c r="F243" s="58">
        <v>49355</v>
      </c>
      <c r="G243" s="58">
        <v>38372</v>
      </c>
      <c r="H243" s="58">
        <v>20171</v>
      </c>
      <c r="I243" s="58">
        <v>17189</v>
      </c>
    </row>
    <row r="244" spans="1:9" ht="15" customHeight="1" x14ac:dyDescent="0.2">
      <c r="A244" s="208" t="s">
        <v>424</v>
      </c>
      <c r="B244" s="209"/>
      <c r="C244" s="209"/>
      <c r="D244" s="181">
        <v>25490</v>
      </c>
      <c r="E244" s="58">
        <v>18499</v>
      </c>
      <c r="F244" s="58">
        <v>18846</v>
      </c>
      <c r="G244" s="58">
        <v>13144</v>
      </c>
      <c r="H244" s="58">
        <v>6644</v>
      </c>
      <c r="I244" s="58">
        <v>5355</v>
      </c>
    </row>
    <row r="245" spans="1:9" ht="15" customHeight="1" x14ac:dyDescent="0.2">
      <c r="A245" s="208" t="s">
        <v>425</v>
      </c>
      <c r="B245" s="209"/>
      <c r="C245" s="209"/>
      <c r="D245" s="181">
        <v>21485</v>
      </c>
      <c r="E245" s="58">
        <v>13903</v>
      </c>
      <c r="F245" s="58">
        <v>17207</v>
      </c>
      <c r="G245" s="58">
        <v>10693</v>
      </c>
      <c r="H245" s="58">
        <v>4278</v>
      </c>
      <c r="I245" s="58">
        <v>3210</v>
      </c>
    </row>
    <row r="246" spans="1:9" ht="15" customHeight="1" x14ac:dyDescent="0.2">
      <c r="A246" s="208" t="s">
        <v>426</v>
      </c>
      <c r="B246" s="209"/>
      <c r="C246" s="209"/>
      <c r="D246" s="181">
        <v>52695</v>
      </c>
      <c r="E246" s="58">
        <v>30921</v>
      </c>
      <c r="F246" s="58">
        <v>40210</v>
      </c>
      <c r="G246" s="58">
        <v>20539</v>
      </c>
      <c r="H246" s="58">
        <v>12485</v>
      </c>
      <c r="I246" s="58">
        <v>10382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10213</v>
      </c>
      <c r="E248" s="58">
        <v>6434</v>
      </c>
      <c r="F248" s="58">
        <v>1990</v>
      </c>
      <c r="G248" s="58">
        <v>1739</v>
      </c>
      <c r="H248" s="58">
        <v>2290</v>
      </c>
      <c r="I248" s="58">
        <v>1722</v>
      </c>
    </row>
    <row r="249" spans="1:9" ht="15" customHeight="1" x14ac:dyDescent="0.2">
      <c r="A249" s="208" t="s">
        <v>429</v>
      </c>
      <c r="B249" s="209"/>
      <c r="C249" s="209"/>
      <c r="D249" s="181">
        <v>7067</v>
      </c>
      <c r="E249" s="58">
        <v>5522</v>
      </c>
      <c r="F249" s="58">
        <v>7668</v>
      </c>
      <c r="G249" s="58">
        <v>6617</v>
      </c>
      <c r="H249" s="58">
        <v>1020</v>
      </c>
      <c r="I249" s="58">
        <v>889</v>
      </c>
    </row>
    <row r="250" spans="1:9" ht="15" customHeight="1" x14ac:dyDescent="0.2">
      <c r="A250" s="208" t="s">
        <v>430</v>
      </c>
      <c r="B250" s="209"/>
      <c r="C250" s="209"/>
      <c r="D250" s="181">
        <v>19173</v>
      </c>
      <c r="E250" s="58">
        <v>12765</v>
      </c>
      <c r="F250" s="58">
        <v>38306</v>
      </c>
      <c r="G250" s="58">
        <v>31495</v>
      </c>
      <c r="H250" s="58">
        <v>3641</v>
      </c>
      <c r="I250" s="58">
        <v>2832</v>
      </c>
    </row>
    <row r="251" spans="1:9" ht="15" customHeight="1" x14ac:dyDescent="0.2">
      <c r="A251" s="208" t="s">
        <v>431</v>
      </c>
      <c r="B251" s="209"/>
      <c r="C251" s="209"/>
      <c r="D251" s="181">
        <v>66034</v>
      </c>
      <c r="E251" s="58">
        <v>32029</v>
      </c>
      <c r="F251" s="58">
        <v>49355</v>
      </c>
      <c r="G251" s="58">
        <v>38372</v>
      </c>
      <c r="H251" s="58">
        <v>7743</v>
      </c>
      <c r="I251" s="58">
        <v>4680</v>
      </c>
    </row>
    <row r="252" spans="1:9" ht="15" customHeight="1" x14ac:dyDescent="0.2">
      <c r="A252" s="208" t="s">
        <v>432</v>
      </c>
      <c r="B252" s="209"/>
      <c r="C252" s="209"/>
      <c r="D252" s="181">
        <v>1691</v>
      </c>
      <c r="E252" s="58">
        <v>912</v>
      </c>
      <c r="F252" s="58">
        <v>18846</v>
      </c>
      <c r="G252" s="58">
        <v>13144</v>
      </c>
      <c r="H252" s="58">
        <v>390</v>
      </c>
      <c r="I252" s="58">
        <v>216</v>
      </c>
    </row>
    <row r="253" spans="1:9" ht="15" customHeight="1" x14ac:dyDescent="0.2">
      <c r="A253" s="208" t="s">
        <v>433</v>
      </c>
      <c r="B253" s="209"/>
      <c r="C253" s="209"/>
      <c r="D253" s="181">
        <v>64941</v>
      </c>
      <c r="E253" s="58">
        <v>59132</v>
      </c>
      <c r="F253" s="58">
        <v>17207</v>
      </c>
      <c r="G253" s="58">
        <v>10693</v>
      </c>
      <c r="H253" s="58">
        <v>24243</v>
      </c>
      <c r="I253" s="58">
        <v>22144</v>
      </c>
    </row>
    <row r="254" spans="1:9" ht="15" customHeight="1" x14ac:dyDescent="0.2">
      <c r="A254" s="208" t="s">
        <v>434</v>
      </c>
      <c r="B254" s="209"/>
      <c r="C254" s="209"/>
      <c r="D254" s="181">
        <v>19220</v>
      </c>
      <c r="E254" s="58">
        <v>16736</v>
      </c>
      <c r="F254" s="58">
        <v>40210</v>
      </c>
      <c r="G254" s="58">
        <v>20539</v>
      </c>
      <c r="H254" s="58">
        <v>4266</v>
      </c>
      <c r="I254" s="58">
        <v>3652</v>
      </c>
    </row>
    <row r="255" spans="1:9" ht="15" customHeight="1" x14ac:dyDescent="0.2">
      <c r="A255" s="208" t="s">
        <v>435</v>
      </c>
      <c r="B255" s="209"/>
      <c r="C255" s="209"/>
      <c r="D255" s="181">
        <v>34704</v>
      </c>
      <c r="E255" s="58">
        <v>30696</v>
      </c>
      <c r="F255" s="58">
        <v>0</v>
      </c>
      <c r="G255" s="58">
        <v>0</v>
      </c>
      <c r="H255" s="58">
        <v>13031</v>
      </c>
      <c r="I255" s="58">
        <v>11838</v>
      </c>
    </row>
    <row r="256" spans="1:9" x14ac:dyDescent="0.2">
      <c r="A256" s="208" t="s">
        <v>436</v>
      </c>
      <c r="B256" s="209"/>
      <c r="C256" s="209"/>
      <c r="D256" s="181">
        <v>16931</v>
      </c>
      <c r="E256" s="58">
        <v>15128</v>
      </c>
      <c r="F256" s="58">
        <v>0</v>
      </c>
      <c r="G256" s="58">
        <v>0</v>
      </c>
      <c r="H256" s="58">
        <v>9768</v>
      </c>
      <c r="I256" s="58">
        <v>8782</v>
      </c>
    </row>
    <row r="257" spans="1:9" ht="15.75" x14ac:dyDescent="0.25">
      <c r="A257" s="46" t="s">
        <v>508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48715</v>
      </c>
      <c r="E259" s="78">
        <f>SUM(E260:E299)</f>
        <v>45561</v>
      </c>
      <c r="F259" s="83">
        <v>2027.6</v>
      </c>
      <c r="G259" s="83">
        <v>1896.36</v>
      </c>
      <c r="H259" s="84">
        <f>IF(D259&gt;0,E259/D259-1,"N/A")</f>
        <v>-6.4743918710869375E-2</v>
      </c>
      <c r="I259" s="84">
        <f>IF(F259&gt;0,G259/F259-1,"N/A")</f>
        <v>-6.4726770566186587E-2</v>
      </c>
    </row>
    <row r="260" spans="1:9" ht="15.75" customHeight="1" x14ac:dyDescent="0.2">
      <c r="A260" s="138" t="s">
        <v>212</v>
      </c>
      <c r="B260" s="106"/>
      <c r="C260" s="107"/>
      <c r="D260" s="58">
        <v>745</v>
      </c>
      <c r="E260" s="58">
        <v>813</v>
      </c>
      <c r="F260" s="81">
        <v>31.01</v>
      </c>
      <c r="G260" s="81">
        <v>33.840000000000003</v>
      </c>
      <c r="H260" s="62">
        <f>IF(D260&gt;0,E260/D260-1,"N/A")</f>
        <v>9.1275167785234812E-2</v>
      </c>
      <c r="I260" s="62">
        <f>IF(F260&gt;0,G260/F260-1,"N/A")</f>
        <v>9.1260883585940089E-2</v>
      </c>
    </row>
    <row r="261" spans="1:9" ht="15.75" customHeight="1" x14ac:dyDescent="0.2">
      <c r="A261" s="139" t="s">
        <v>290</v>
      </c>
      <c r="B261" s="108"/>
      <c r="C261" s="109"/>
      <c r="D261" s="60">
        <v>2370</v>
      </c>
      <c r="E261" s="60">
        <v>2080</v>
      </c>
      <c r="F261" s="82">
        <v>98.64</v>
      </c>
      <c r="G261" s="82">
        <v>86.57</v>
      </c>
      <c r="H261" s="63">
        <f>IF(D261&gt;0,E261/D261-1,"N/A")</f>
        <v>-0.12236286919831219</v>
      </c>
      <c r="I261" s="63">
        <f>IF(F261&gt;0,G261/F261-1,"N/A")</f>
        <v>-0.12236415247364163</v>
      </c>
    </row>
    <row r="262" spans="1:9" ht="15.75" customHeight="1" x14ac:dyDescent="0.2">
      <c r="A262" s="138" t="s">
        <v>213</v>
      </c>
      <c r="B262" s="106"/>
      <c r="C262" s="107"/>
      <c r="D262" s="58">
        <v>602</v>
      </c>
      <c r="E262" s="58">
        <v>488</v>
      </c>
      <c r="F262" s="81">
        <v>25.06</v>
      </c>
      <c r="G262" s="81">
        <v>20.309999999999999</v>
      </c>
      <c r="H262" s="62">
        <f t="shared" ref="H262:H299" si="9">IF(D262&gt;0,E262/D262-1,"N/A")</f>
        <v>-0.18936877076411962</v>
      </c>
      <c r="I262" s="62">
        <f t="shared" ref="I262:I299" si="10">IF(F262&gt;0,G262/F262-1,"N/A")</f>
        <v>-0.18954509177972867</v>
      </c>
    </row>
    <row r="263" spans="1:9" ht="15.75" customHeight="1" x14ac:dyDescent="0.2">
      <c r="A263" s="139" t="s">
        <v>214</v>
      </c>
      <c r="B263" s="108"/>
      <c r="C263" s="109"/>
      <c r="D263" s="60">
        <v>104</v>
      </c>
      <c r="E263" s="60">
        <v>140</v>
      </c>
      <c r="F263" s="82">
        <v>4.33</v>
      </c>
      <c r="G263" s="82">
        <v>5.83</v>
      </c>
      <c r="H263" s="63">
        <f t="shared" si="9"/>
        <v>0.34615384615384626</v>
      </c>
      <c r="I263" s="63">
        <f t="shared" si="10"/>
        <v>0.3464203233256351</v>
      </c>
    </row>
    <row r="264" spans="1:9" ht="15.75" customHeight="1" x14ac:dyDescent="0.2">
      <c r="A264" s="138" t="s">
        <v>211</v>
      </c>
      <c r="B264" s="106"/>
      <c r="C264" s="107"/>
      <c r="D264" s="58">
        <v>1352</v>
      </c>
      <c r="E264" s="58">
        <v>1265</v>
      </c>
      <c r="F264" s="81">
        <v>56.27</v>
      </c>
      <c r="G264" s="81">
        <v>52.65</v>
      </c>
      <c r="H264" s="62">
        <f t="shared" si="9"/>
        <v>-6.4349112426035471E-2</v>
      </c>
      <c r="I264" s="62">
        <f t="shared" si="10"/>
        <v>-6.4332681713168749E-2</v>
      </c>
    </row>
    <row r="265" spans="1:9" ht="15.75" customHeight="1" x14ac:dyDescent="0.2">
      <c r="A265" s="139" t="s">
        <v>291</v>
      </c>
      <c r="B265" s="108"/>
      <c r="C265" s="109"/>
      <c r="D265" s="60">
        <v>189</v>
      </c>
      <c r="E265" s="60">
        <v>164</v>
      </c>
      <c r="F265" s="82">
        <v>7.87</v>
      </c>
      <c r="G265" s="82">
        <v>6.83</v>
      </c>
      <c r="H265" s="63">
        <f t="shared" si="9"/>
        <v>-0.13227513227513232</v>
      </c>
      <c r="I265" s="63">
        <f t="shared" si="10"/>
        <v>-0.13214739517153751</v>
      </c>
    </row>
    <row r="266" spans="1:9" ht="15.75" customHeight="1" x14ac:dyDescent="0.2">
      <c r="A266" s="138" t="s">
        <v>236</v>
      </c>
      <c r="B266" s="106"/>
      <c r="C266" s="107"/>
      <c r="D266" s="58">
        <v>11927</v>
      </c>
      <c r="E266" s="58">
        <v>10592</v>
      </c>
      <c r="F266" s="81">
        <v>496.42</v>
      </c>
      <c r="G266" s="81">
        <v>440.86</v>
      </c>
      <c r="H266" s="62">
        <f t="shared" si="9"/>
        <v>-0.11193091305441438</v>
      </c>
      <c r="I266" s="62">
        <f t="shared" si="10"/>
        <v>-0.11192135691551508</v>
      </c>
    </row>
    <row r="267" spans="1:9" ht="15.75" customHeight="1" x14ac:dyDescent="0.2">
      <c r="A267" s="139" t="s">
        <v>292</v>
      </c>
      <c r="B267" s="108"/>
      <c r="C267" s="109"/>
      <c r="D267" s="60">
        <v>1107</v>
      </c>
      <c r="E267" s="60">
        <v>1043</v>
      </c>
      <c r="F267" s="82">
        <v>46.08</v>
      </c>
      <c r="G267" s="82">
        <v>43.41</v>
      </c>
      <c r="H267" s="63">
        <f t="shared" si="9"/>
        <v>-5.7813911472448076E-2</v>
      </c>
      <c r="I267" s="63">
        <f t="shared" si="10"/>
        <v>-5.794270833333337E-2</v>
      </c>
    </row>
    <row r="268" spans="1:9" ht="15.75" x14ac:dyDescent="0.2">
      <c r="A268" s="138" t="s">
        <v>293</v>
      </c>
      <c r="B268" s="106"/>
      <c r="C268" s="107"/>
      <c r="D268" s="58">
        <v>19</v>
      </c>
      <c r="E268" s="58">
        <v>16</v>
      </c>
      <c r="F268" s="81">
        <v>0.79</v>
      </c>
      <c r="G268" s="81">
        <v>0.67</v>
      </c>
      <c r="H268" s="62">
        <f t="shared" si="9"/>
        <v>-0.15789473684210531</v>
      </c>
      <c r="I268" s="62">
        <f t="shared" si="10"/>
        <v>-0.15189873417721522</v>
      </c>
    </row>
    <row r="269" spans="1:9" ht="15.75" customHeight="1" x14ac:dyDescent="0.2">
      <c r="A269" s="139" t="s">
        <v>319</v>
      </c>
      <c r="B269" s="108"/>
      <c r="C269" s="109"/>
      <c r="D269" s="60">
        <v>0</v>
      </c>
      <c r="E269" s="60">
        <v>0</v>
      </c>
      <c r="F269" s="82">
        <v>0</v>
      </c>
      <c r="G269" s="82">
        <v>0</v>
      </c>
      <c r="H269" s="63" t="str">
        <f t="shared" si="9"/>
        <v>N/A</v>
      </c>
      <c r="I269" s="63" t="str">
        <f t="shared" si="10"/>
        <v>N/A</v>
      </c>
    </row>
    <row r="270" spans="1:9" ht="15.75" x14ac:dyDescent="0.2">
      <c r="A270" s="138" t="s">
        <v>294</v>
      </c>
      <c r="B270" s="106"/>
      <c r="C270" s="107"/>
      <c r="D270" s="58">
        <v>7791</v>
      </c>
      <c r="E270" s="58">
        <v>7517</v>
      </c>
      <c r="F270" s="81">
        <v>324.27</v>
      </c>
      <c r="G270" s="81">
        <v>312.87</v>
      </c>
      <c r="H270" s="62">
        <f t="shared" si="9"/>
        <v>-3.5168784494929994E-2</v>
      </c>
      <c r="I270" s="62">
        <f t="shared" si="10"/>
        <v>-3.5155888611342334E-2</v>
      </c>
    </row>
    <row r="271" spans="1:9" ht="15.75" x14ac:dyDescent="0.2">
      <c r="A271" s="139" t="s">
        <v>295</v>
      </c>
      <c r="B271" s="108"/>
      <c r="C271" s="109"/>
      <c r="D271" s="60">
        <v>235</v>
      </c>
      <c r="E271" s="60">
        <v>260</v>
      </c>
      <c r="F271" s="82">
        <v>9.7799999999999994</v>
      </c>
      <c r="G271" s="82">
        <v>10.82</v>
      </c>
      <c r="H271" s="63">
        <f t="shared" si="9"/>
        <v>0.1063829787234043</v>
      </c>
      <c r="I271" s="63">
        <f t="shared" si="10"/>
        <v>0.10633946830265861</v>
      </c>
    </row>
    <row r="272" spans="1:9" ht="15.75" customHeight="1" x14ac:dyDescent="0.2">
      <c r="A272" s="138" t="s">
        <v>296</v>
      </c>
      <c r="B272" s="106"/>
      <c r="C272" s="107"/>
      <c r="D272" s="58">
        <v>0</v>
      </c>
      <c r="E272" s="58">
        <v>0</v>
      </c>
      <c r="F272" s="81">
        <v>0</v>
      </c>
      <c r="G272" s="81">
        <v>0</v>
      </c>
      <c r="H272" s="62" t="str">
        <f t="shared" si="9"/>
        <v>N/A</v>
      </c>
      <c r="I272" s="62" t="str">
        <f t="shared" si="10"/>
        <v>N/A</v>
      </c>
    </row>
    <row r="273" spans="1:9" ht="15.75" customHeight="1" x14ac:dyDescent="0.2">
      <c r="A273" s="139" t="s">
        <v>297</v>
      </c>
      <c r="B273" s="108"/>
      <c r="C273" s="109"/>
      <c r="D273" s="60">
        <v>212</v>
      </c>
      <c r="E273" s="60">
        <v>290</v>
      </c>
      <c r="F273" s="82">
        <v>8.82</v>
      </c>
      <c r="G273" s="82">
        <v>12.07</v>
      </c>
      <c r="H273" s="63">
        <f t="shared" si="9"/>
        <v>0.36792452830188682</v>
      </c>
      <c r="I273" s="63">
        <f t="shared" si="10"/>
        <v>0.36848072562358269</v>
      </c>
    </row>
    <row r="274" spans="1:9" ht="15.75" customHeight="1" x14ac:dyDescent="0.2">
      <c r="A274" s="138" t="s">
        <v>298</v>
      </c>
      <c r="B274" s="106"/>
      <c r="C274" s="107"/>
      <c r="D274" s="58">
        <v>0</v>
      </c>
      <c r="E274" s="58">
        <v>0</v>
      </c>
      <c r="F274" s="81">
        <v>0</v>
      </c>
      <c r="G274" s="81">
        <v>0</v>
      </c>
      <c r="H274" s="62" t="str">
        <f t="shared" si="9"/>
        <v>N/A</v>
      </c>
      <c r="I274" s="62" t="str">
        <f t="shared" si="10"/>
        <v>N/A</v>
      </c>
    </row>
    <row r="275" spans="1:9" ht="15.75" customHeight="1" x14ac:dyDescent="0.2">
      <c r="A275" s="139" t="s">
        <v>320</v>
      </c>
      <c r="B275" s="108"/>
      <c r="C275" s="109"/>
      <c r="D275" s="60">
        <v>702</v>
      </c>
      <c r="E275" s="60">
        <v>655</v>
      </c>
      <c r="F275" s="82">
        <v>29.22</v>
      </c>
      <c r="G275" s="82">
        <v>27.26</v>
      </c>
      <c r="H275" s="63">
        <f t="shared" si="9"/>
        <v>-6.6951566951566899E-2</v>
      </c>
      <c r="I275" s="63">
        <f t="shared" si="10"/>
        <v>-6.707734428473644E-2</v>
      </c>
    </row>
    <row r="276" spans="1:9" ht="15.75" x14ac:dyDescent="0.2">
      <c r="A276" s="138" t="s">
        <v>299</v>
      </c>
      <c r="B276" s="106"/>
      <c r="C276" s="107"/>
      <c r="D276" s="58">
        <v>3</v>
      </c>
      <c r="E276" s="58">
        <v>2</v>
      </c>
      <c r="F276" s="81">
        <v>0.12</v>
      </c>
      <c r="G276" s="81">
        <v>0.08</v>
      </c>
      <c r="H276" s="62">
        <f t="shared" si="9"/>
        <v>-0.33333333333333337</v>
      </c>
      <c r="I276" s="62">
        <f t="shared" si="10"/>
        <v>-0.33333333333333326</v>
      </c>
    </row>
    <row r="277" spans="1:9" ht="15.75" x14ac:dyDescent="0.2">
      <c r="A277" s="139" t="s">
        <v>300</v>
      </c>
      <c r="B277" s="108"/>
      <c r="C277" s="109"/>
      <c r="D277" s="60">
        <v>330</v>
      </c>
      <c r="E277" s="60">
        <v>350</v>
      </c>
      <c r="F277" s="82">
        <v>13.74</v>
      </c>
      <c r="G277" s="82">
        <v>14.57</v>
      </c>
      <c r="H277" s="63">
        <f t="shared" si="9"/>
        <v>6.0606060606060552E-2</v>
      </c>
      <c r="I277" s="63">
        <f t="shared" si="10"/>
        <v>6.0407569141193607E-2</v>
      </c>
    </row>
    <row r="278" spans="1:9" ht="15.75" x14ac:dyDescent="0.2">
      <c r="A278" s="138" t="s">
        <v>301</v>
      </c>
      <c r="B278" s="106"/>
      <c r="C278" s="107"/>
      <c r="D278" s="58">
        <v>39</v>
      </c>
      <c r="E278" s="58">
        <v>40</v>
      </c>
      <c r="F278" s="81">
        <v>1.62</v>
      </c>
      <c r="G278" s="81">
        <v>1.66</v>
      </c>
      <c r="H278" s="62">
        <f t="shared" si="9"/>
        <v>2.564102564102555E-2</v>
      </c>
      <c r="I278" s="62">
        <f t="shared" si="10"/>
        <v>2.4691358024691246E-2</v>
      </c>
    </row>
    <row r="279" spans="1:9" ht="15.75" x14ac:dyDescent="0.2">
      <c r="A279" s="139" t="s">
        <v>302</v>
      </c>
      <c r="B279" s="108"/>
      <c r="C279" s="109"/>
      <c r="D279" s="60">
        <v>0</v>
      </c>
      <c r="E279" s="60">
        <v>0</v>
      </c>
      <c r="F279" s="82">
        <v>0</v>
      </c>
      <c r="G279" s="82">
        <v>0</v>
      </c>
      <c r="H279" s="63" t="str">
        <f t="shared" si="9"/>
        <v>N/A</v>
      </c>
      <c r="I279" s="63" t="str">
        <f t="shared" si="10"/>
        <v>N/A</v>
      </c>
    </row>
    <row r="280" spans="1:9" ht="15.75" x14ac:dyDescent="0.2">
      <c r="A280" s="138" t="s">
        <v>303</v>
      </c>
      <c r="B280" s="106"/>
      <c r="C280" s="107"/>
      <c r="D280" s="58">
        <v>2</v>
      </c>
      <c r="E280" s="58">
        <v>2</v>
      </c>
      <c r="F280" s="81">
        <v>0.08</v>
      </c>
      <c r="G280" s="81">
        <v>0.08</v>
      </c>
      <c r="H280" s="62">
        <f t="shared" si="9"/>
        <v>0</v>
      </c>
      <c r="I280" s="62">
        <f t="shared" si="10"/>
        <v>0</v>
      </c>
    </row>
    <row r="281" spans="1:9" ht="15.75" x14ac:dyDescent="0.2">
      <c r="A281" s="139" t="s">
        <v>304</v>
      </c>
      <c r="B281" s="108"/>
      <c r="C281" s="109"/>
      <c r="D281" s="60">
        <v>5</v>
      </c>
      <c r="E281" s="60">
        <v>8</v>
      </c>
      <c r="F281" s="82">
        <v>0.21</v>
      </c>
      <c r="G281" s="82">
        <v>0.33</v>
      </c>
      <c r="H281" s="63">
        <f t="shared" si="9"/>
        <v>0.60000000000000009</v>
      </c>
      <c r="I281" s="63">
        <f t="shared" si="10"/>
        <v>0.57142857142857162</v>
      </c>
    </row>
    <row r="282" spans="1:9" ht="15.75" x14ac:dyDescent="0.2">
      <c r="A282" s="138" t="s">
        <v>305</v>
      </c>
      <c r="B282" s="106"/>
      <c r="C282" s="107"/>
      <c r="D282" s="58">
        <v>15</v>
      </c>
      <c r="E282" s="58">
        <v>16</v>
      </c>
      <c r="F282" s="81">
        <v>0.62</v>
      </c>
      <c r="G282" s="81">
        <v>0.67</v>
      </c>
      <c r="H282" s="62">
        <f t="shared" si="9"/>
        <v>6.6666666666666652E-2</v>
      </c>
      <c r="I282" s="62">
        <f t="shared" si="10"/>
        <v>8.0645161290322731E-2</v>
      </c>
    </row>
    <row r="283" spans="1:9" ht="15.75" x14ac:dyDescent="0.2">
      <c r="A283" s="139" t="s">
        <v>306</v>
      </c>
      <c r="B283" s="108"/>
      <c r="C283" s="109"/>
      <c r="D283" s="60">
        <v>836</v>
      </c>
      <c r="E283" s="60">
        <v>719</v>
      </c>
      <c r="F283" s="82">
        <v>34.799999999999997</v>
      </c>
      <c r="G283" s="82">
        <v>29.93</v>
      </c>
      <c r="H283" s="63">
        <f t="shared" si="9"/>
        <v>-0.13995215311004783</v>
      </c>
      <c r="I283" s="63">
        <f t="shared" si="10"/>
        <v>-0.13994252873563218</v>
      </c>
    </row>
    <row r="284" spans="1:9" ht="15.75" x14ac:dyDescent="0.2">
      <c r="A284" s="138" t="s">
        <v>237</v>
      </c>
      <c r="B284" s="106"/>
      <c r="C284" s="107"/>
      <c r="D284" s="58">
        <v>5578</v>
      </c>
      <c r="E284" s="58">
        <v>5099</v>
      </c>
      <c r="F284" s="81">
        <v>232.17</v>
      </c>
      <c r="G284" s="81">
        <v>212.23</v>
      </c>
      <c r="H284" s="62">
        <f t="shared" si="9"/>
        <v>-8.5873072785944804E-2</v>
      </c>
      <c r="I284" s="62">
        <f t="shared" si="10"/>
        <v>-8.5885342636860873E-2</v>
      </c>
    </row>
    <row r="285" spans="1:9" ht="15.75" x14ac:dyDescent="0.2">
      <c r="A285" s="139" t="s">
        <v>321</v>
      </c>
      <c r="B285" s="108"/>
      <c r="C285" s="109"/>
      <c r="D285" s="60">
        <v>638</v>
      </c>
      <c r="E285" s="60">
        <v>652</v>
      </c>
      <c r="F285" s="82">
        <v>26.55</v>
      </c>
      <c r="G285" s="82">
        <v>27.14</v>
      </c>
      <c r="H285" s="63">
        <f t="shared" si="9"/>
        <v>2.1943573667711602E-2</v>
      </c>
      <c r="I285" s="63">
        <f t="shared" si="10"/>
        <v>2.2222222222222143E-2</v>
      </c>
    </row>
    <row r="286" spans="1:9" ht="15.75" x14ac:dyDescent="0.2">
      <c r="A286" s="138" t="s">
        <v>307</v>
      </c>
      <c r="B286" s="106"/>
      <c r="C286" s="107"/>
      <c r="D286" s="58">
        <v>582</v>
      </c>
      <c r="E286" s="58">
        <v>494</v>
      </c>
      <c r="F286" s="81">
        <v>24.22</v>
      </c>
      <c r="G286" s="81">
        <v>20.56</v>
      </c>
      <c r="H286" s="62">
        <f t="shared" si="9"/>
        <v>-0.15120274914089349</v>
      </c>
      <c r="I286" s="62">
        <f t="shared" si="10"/>
        <v>-0.1511147811725847</v>
      </c>
    </row>
    <row r="287" spans="1:9" ht="15.75" x14ac:dyDescent="0.2">
      <c r="A287" s="139" t="s">
        <v>308</v>
      </c>
      <c r="B287" s="108"/>
      <c r="C287" s="109"/>
      <c r="D287" s="60">
        <v>0</v>
      </c>
      <c r="E287" s="60">
        <v>0</v>
      </c>
      <c r="F287" s="82">
        <v>0</v>
      </c>
      <c r="G287" s="82">
        <v>0</v>
      </c>
      <c r="H287" s="63" t="str">
        <f t="shared" si="9"/>
        <v>N/A</v>
      </c>
      <c r="I287" s="63" t="str">
        <f t="shared" si="10"/>
        <v>N/A</v>
      </c>
    </row>
    <row r="288" spans="1:9" ht="15.75" x14ac:dyDescent="0.2">
      <c r="A288" s="138" t="s">
        <v>215</v>
      </c>
      <c r="B288" s="106"/>
      <c r="C288" s="107"/>
      <c r="D288" s="58">
        <v>16</v>
      </c>
      <c r="E288" s="58">
        <v>12</v>
      </c>
      <c r="F288" s="81">
        <v>0.67</v>
      </c>
      <c r="G288" s="81">
        <v>0.5</v>
      </c>
      <c r="H288" s="62">
        <f t="shared" si="9"/>
        <v>-0.25</v>
      </c>
      <c r="I288" s="62">
        <f t="shared" si="10"/>
        <v>-0.25373134328358216</v>
      </c>
    </row>
    <row r="289" spans="1:9" ht="15.75" x14ac:dyDescent="0.2">
      <c r="A289" s="139" t="s">
        <v>309</v>
      </c>
      <c r="B289" s="108"/>
      <c r="C289" s="109"/>
      <c r="D289" s="60">
        <v>1</v>
      </c>
      <c r="E289" s="60">
        <v>0</v>
      </c>
      <c r="F289" s="82">
        <v>0.04</v>
      </c>
      <c r="G289" s="82">
        <v>0</v>
      </c>
      <c r="H289" s="63">
        <f t="shared" si="9"/>
        <v>-1</v>
      </c>
      <c r="I289" s="63">
        <f t="shared" si="10"/>
        <v>-1</v>
      </c>
    </row>
    <row r="290" spans="1:9" ht="15.75" x14ac:dyDescent="0.2">
      <c r="A290" s="138" t="s">
        <v>310</v>
      </c>
      <c r="B290" s="106"/>
      <c r="C290" s="107"/>
      <c r="D290" s="58">
        <v>467</v>
      </c>
      <c r="E290" s="58">
        <v>313</v>
      </c>
      <c r="F290" s="81">
        <v>19.440000000000001</v>
      </c>
      <c r="G290" s="81">
        <v>13.03</v>
      </c>
      <c r="H290" s="62">
        <f t="shared" si="9"/>
        <v>-0.32976445396145615</v>
      </c>
      <c r="I290" s="62">
        <f t="shared" si="10"/>
        <v>-0.32973251028806594</v>
      </c>
    </row>
    <row r="291" spans="1:9" ht="15.75" x14ac:dyDescent="0.2">
      <c r="A291" s="139" t="s">
        <v>216</v>
      </c>
      <c r="B291" s="108"/>
      <c r="C291" s="109"/>
      <c r="D291" s="60">
        <v>4834</v>
      </c>
      <c r="E291" s="60">
        <v>4474</v>
      </c>
      <c r="F291" s="82">
        <v>201.2</v>
      </c>
      <c r="G291" s="82">
        <v>186.22</v>
      </c>
      <c r="H291" s="63">
        <f t="shared" si="9"/>
        <v>-7.4472486553578854E-2</v>
      </c>
      <c r="I291" s="63">
        <f t="shared" si="10"/>
        <v>-7.4453280318091397E-2</v>
      </c>
    </row>
    <row r="292" spans="1:9" ht="15.75" x14ac:dyDescent="0.2">
      <c r="A292" s="138" t="s">
        <v>311</v>
      </c>
      <c r="B292" s="106"/>
      <c r="C292" s="107"/>
      <c r="D292" s="58">
        <v>0</v>
      </c>
      <c r="E292" s="58">
        <v>0</v>
      </c>
      <c r="F292" s="81">
        <v>0</v>
      </c>
      <c r="G292" s="81">
        <v>0</v>
      </c>
      <c r="H292" s="62" t="str">
        <f t="shared" si="9"/>
        <v>N/A</v>
      </c>
      <c r="I292" s="62" t="str">
        <f t="shared" si="10"/>
        <v>N/A</v>
      </c>
    </row>
    <row r="293" spans="1:9" ht="15.75" x14ac:dyDescent="0.2">
      <c r="A293" s="139" t="s">
        <v>312</v>
      </c>
      <c r="B293" s="108"/>
      <c r="C293" s="109"/>
      <c r="D293" s="60">
        <v>227</v>
      </c>
      <c r="E293" s="60">
        <v>176</v>
      </c>
      <c r="F293" s="82">
        <v>9.4499999999999993</v>
      </c>
      <c r="G293" s="82">
        <v>7.33</v>
      </c>
      <c r="H293" s="63">
        <f t="shared" si="9"/>
        <v>-0.22466960352422904</v>
      </c>
      <c r="I293" s="63">
        <f t="shared" si="10"/>
        <v>-0.22433862433862428</v>
      </c>
    </row>
    <row r="294" spans="1:9" ht="15.75" x14ac:dyDescent="0.2">
      <c r="A294" s="138" t="s">
        <v>313</v>
      </c>
      <c r="B294" s="106"/>
      <c r="C294" s="107"/>
      <c r="D294" s="58">
        <v>55</v>
      </c>
      <c r="E294" s="58">
        <v>2</v>
      </c>
      <c r="F294" s="81">
        <v>2.29</v>
      </c>
      <c r="G294" s="81">
        <v>0.08</v>
      </c>
      <c r="H294" s="62">
        <f t="shared" si="9"/>
        <v>-0.96363636363636362</v>
      </c>
      <c r="I294" s="62">
        <f t="shared" si="10"/>
        <v>-0.96506550218340614</v>
      </c>
    </row>
    <row r="295" spans="1:9" ht="15.75" x14ac:dyDescent="0.2">
      <c r="A295" s="139" t="s">
        <v>314</v>
      </c>
      <c r="B295" s="108"/>
      <c r="C295" s="109"/>
      <c r="D295" s="60">
        <v>8</v>
      </c>
      <c r="E295" s="60">
        <v>1</v>
      </c>
      <c r="F295" s="82">
        <v>0.33</v>
      </c>
      <c r="G295" s="82">
        <v>0.04</v>
      </c>
      <c r="H295" s="63">
        <f t="shared" si="9"/>
        <v>-0.875</v>
      </c>
      <c r="I295" s="63">
        <f t="shared" si="10"/>
        <v>-0.87878787878787878</v>
      </c>
    </row>
    <row r="296" spans="1:9" ht="15.75" x14ac:dyDescent="0.2">
      <c r="A296" s="138" t="s">
        <v>315</v>
      </c>
      <c r="B296" s="106"/>
      <c r="C296" s="107"/>
      <c r="D296" s="58">
        <v>43</v>
      </c>
      <c r="E296" s="58">
        <v>41</v>
      </c>
      <c r="F296" s="81">
        <v>1.79</v>
      </c>
      <c r="G296" s="81">
        <v>1.71</v>
      </c>
      <c r="H296" s="62">
        <f t="shared" si="9"/>
        <v>-4.6511627906976716E-2</v>
      </c>
      <c r="I296" s="62">
        <f t="shared" si="10"/>
        <v>-4.4692737430167662E-2</v>
      </c>
    </row>
    <row r="297" spans="1:9" ht="15.75" x14ac:dyDescent="0.2">
      <c r="A297" s="139" t="s">
        <v>316</v>
      </c>
      <c r="B297" s="108"/>
      <c r="C297" s="109"/>
      <c r="D297" s="60">
        <v>232</v>
      </c>
      <c r="E297" s="60">
        <v>221</v>
      </c>
      <c r="F297" s="82">
        <v>9.66</v>
      </c>
      <c r="G297" s="82">
        <v>9.1999999999999993</v>
      </c>
      <c r="H297" s="63">
        <f t="shared" si="9"/>
        <v>-4.7413793103448287E-2</v>
      </c>
      <c r="I297" s="63">
        <f t="shared" si="10"/>
        <v>-4.7619047619047672E-2</v>
      </c>
    </row>
    <row r="298" spans="1:9" ht="15.75" x14ac:dyDescent="0.2">
      <c r="A298" s="138" t="s">
        <v>317</v>
      </c>
      <c r="B298" s="106"/>
      <c r="C298" s="107"/>
      <c r="D298" s="58">
        <v>48</v>
      </c>
      <c r="E298" s="58">
        <v>37</v>
      </c>
      <c r="F298" s="81">
        <v>2</v>
      </c>
      <c r="G298" s="81">
        <v>1.54</v>
      </c>
      <c r="H298" s="62">
        <f t="shared" si="9"/>
        <v>-0.22916666666666663</v>
      </c>
      <c r="I298" s="62">
        <f t="shared" si="10"/>
        <v>-0.22999999999999998</v>
      </c>
    </row>
    <row r="299" spans="1:9" ht="15.75" x14ac:dyDescent="0.2">
      <c r="A299" s="139" t="s">
        <v>318</v>
      </c>
      <c r="B299" s="108"/>
      <c r="C299" s="109"/>
      <c r="D299" s="60">
        <v>7401</v>
      </c>
      <c r="E299" s="60">
        <v>7579</v>
      </c>
      <c r="F299" s="82">
        <v>308.04000000000002</v>
      </c>
      <c r="G299" s="82">
        <v>315.45</v>
      </c>
      <c r="H299" s="63">
        <f t="shared" si="9"/>
        <v>2.4050803945412813E-2</v>
      </c>
      <c r="I299" s="63">
        <f t="shared" si="10"/>
        <v>2.4055317491234796E-2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91278</v>
      </c>
      <c r="C384" s="166">
        <f>B384/B$403</f>
        <v>7.6053528592770592E-2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107518</v>
      </c>
      <c r="C385" s="166">
        <f>B385/B$403</f>
        <v>8.9584820956172442E-2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961133</v>
      </c>
      <c r="C386" s="166">
        <f>B386/B$403</f>
        <v>0.80082337580748242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9749</v>
      </c>
      <c r="C387" s="166">
        <f>B387/B$403</f>
        <v>8.1229414563303362E-3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378</v>
      </c>
      <c r="C388" s="166">
        <f>B388/B$403</f>
        <v>3.1495249466538799E-4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20884</v>
      </c>
      <c r="E389" s="166">
        <f>D389/D$403</f>
        <v>1.7478169027050822E-2</v>
      </c>
      <c r="F389" s="165">
        <v>22590</v>
      </c>
      <c r="G389" s="166">
        <f>F389/F$403</f>
        <v>1.8977707284616886E-2</v>
      </c>
      <c r="H389" s="165">
        <v>11944</v>
      </c>
      <c r="I389" s="166">
        <f t="shared" ref="I389:I396" si="11">H389/H$403</f>
        <v>1.3206195324316914E-2</v>
      </c>
    </row>
    <row r="390" spans="1:9" ht="15.75" x14ac:dyDescent="0.25">
      <c r="A390" s="161" t="s">
        <v>345</v>
      </c>
      <c r="B390" s="167"/>
      <c r="C390" s="167"/>
      <c r="D390" s="165">
        <v>140191</v>
      </c>
      <c r="E390" s="166">
        <f t="shared" ref="E390:E397" si="12">D390/D$403</f>
        <v>0.11732819354871106</v>
      </c>
      <c r="F390" s="165">
        <v>111891</v>
      </c>
      <c r="G390" s="166">
        <f t="shared" ref="G390:G397" si="13">F390/F$403</f>
        <v>9.3998877635372638E-2</v>
      </c>
      <c r="H390" s="165">
        <v>68674</v>
      </c>
      <c r="I390" s="166">
        <f t="shared" si="11"/>
        <v>7.5931200410426974E-2</v>
      </c>
    </row>
    <row r="391" spans="1:9" ht="15.75" x14ac:dyDescent="0.25">
      <c r="A391" s="161" t="s">
        <v>346</v>
      </c>
      <c r="B391" s="167"/>
      <c r="C391" s="167"/>
      <c r="D391" s="165">
        <v>108571</v>
      </c>
      <c r="E391" s="166">
        <f t="shared" si="12"/>
        <v>9.0864886488983665E-2</v>
      </c>
      <c r="F391" s="165">
        <v>112532</v>
      </c>
      <c r="G391" s="166">
        <f t="shared" si="13"/>
        <v>9.4537377430389868E-2</v>
      </c>
      <c r="H391" s="165">
        <v>108809</v>
      </c>
      <c r="I391" s="166">
        <f t="shared" si="11"/>
        <v>0.12030751063660407</v>
      </c>
    </row>
    <row r="392" spans="1:9" ht="15.75" x14ac:dyDescent="0.25">
      <c r="A392" s="161" t="s">
        <v>347</v>
      </c>
      <c r="B392" s="167"/>
      <c r="C392" s="167"/>
      <c r="D392" s="165">
        <v>41580</v>
      </c>
      <c r="E392" s="166">
        <f t="shared" si="12"/>
        <v>3.4798997708521989E-2</v>
      </c>
      <c r="F392" s="165">
        <v>51363</v>
      </c>
      <c r="G392" s="166">
        <f t="shared" si="13"/>
        <v>4.3149711343947635E-2</v>
      </c>
      <c r="H392" s="165">
        <v>50277</v>
      </c>
      <c r="I392" s="166">
        <f t="shared" si="11"/>
        <v>5.559007722041874E-2</v>
      </c>
    </row>
    <row r="393" spans="1:9" ht="15.75" x14ac:dyDescent="0.25">
      <c r="A393" s="161" t="s">
        <v>348</v>
      </c>
      <c r="B393" s="167"/>
      <c r="C393" s="167"/>
      <c r="D393" s="165">
        <v>21457</v>
      </c>
      <c r="E393" s="166">
        <f t="shared" si="12"/>
        <v>1.7957722314376052E-2</v>
      </c>
      <c r="F393" s="165">
        <v>21506</v>
      </c>
      <c r="G393" s="166">
        <f t="shared" si="13"/>
        <v>1.8067046164806141E-2</v>
      </c>
      <c r="H393" s="165">
        <v>19946</v>
      </c>
      <c r="I393" s="166">
        <f t="shared" si="11"/>
        <v>2.2053815467081812E-2</v>
      </c>
    </row>
    <row r="394" spans="1:9" ht="15.75" x14ac:dyDescent="0.25">
      <c r="A394" s="161" t="s">
        <v>349</v>
      </c>
      <c r="B394" s="167"/>
      <c r="C394" s="167"/>
      <c r="D394" s="165">
        <v>20257</v>
      </c>
      <c r="E394" s="166">
        <f t="shared" si="12"/>
        <v>1.6953422236208032E-2</v>
      </c>
      <c r="F394" s="165">
        <v>20227</v>
      </c>
      <c r="G394" s="166">
        <f t="shared" si="13"/>
        <v>1.6992566854623536E-2</v>
      </c>
      <c r="H394" s="165">
        <v>29615</v>
      </c>
      <c r="I394" s="166">
        <f t="shared" si="11"/>
        <v>3.2744597666581159E-2</v>
      </c>
    </row>
    <row r="395" spans="1:9" ht="15.75" x14ac:dyDescent="0.25">
      <c r="A395" s="161" t="s">
        <v>350</v>
      </c>
      <c r="B395" s="167"/>
      <c r="C395" s="167"/>
      <c r="D395" s="165">
        <v>770254</v>
      </c>
      <c r="E395" s="166">
        <f t="shared" si="12"/>
        <v>0.64463846034102679</v>
      </c>
      <c r="F395" s="165">
        <v>769701</v>
      </c>
      <c r="G395" s="166">
        <f t="shared" si="13"/>
        <v>0.64662064075594949</v>
      </c>
      <c r="H395" s="165">
        <v>525796</v>
      </c>
      <c r="I395" s="166">
        <f t="shared" si="11"/>
        <v>0.58136007005563761</v>
      </c>
    </row>
    <row r="396" spans="1:9" ht="15.75" x14ac:dyDescent="0.25">
      <c r="A396" s="161" t="s">
        <v>351</v>
      </c>
      <c r="B396" s="167"/>
      <c r="C396" s="167"/>
      <c r="D396" s="165">
        <v>17407</v>
      </c>
      <c r="E396" s="166">
        <f t="shared" si="12"/>
        <v>1.4568209550558977E-2</v>
      </c>
      <c r="F396" s="165">
        <v>18527</v>
      </c>
      <c r="G396" s="166">
        <f t="shared" si="13"/>
        <v>1.556440827189451E-2</v>
      </c>
      <c r="H396" s="165">
        <v>21189</v>
      </c>
      <c r="I396" s="166">
        <f t="shared" si="11"/>
        <v>2.3428170857916198E-2</v>
      </c>
    </row>
    <row r="397" spans="1:9" ht="15.75" x14ac:dyDescent="0.25">
      <c r="A397" s="161" t="s">
        <v>352</v>
      </c>
      <c r="B397" s="167"/>
      <c r="C397" s="167"/>
      <c r="D397" s="165">
        <v>12087</v>
      </c>
      <c r="E397" s="166">
        <f t="shared" si="12"/>
        <v>1.011581253734741E-2</v>
      </c>
      <c r="F397" s="165">
        <v>14274</v>
      </c>
      <c r="G397" s="166">
        <f t="shared" si="13"/>
        <v>1.1991491535220071E-2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19414</v>
      </c>
      <c r="I398" s="166">
        <f>H398/H$403</f>
        <v>2.1465595782509089E-2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21480</v>
      </c>
      <c r="I399" s="166">
        <f>H399/H$403</f>
        <v>2.3749922602673081E-2</v>
      </c>
    </row>
    <row r="400" spans="1:9" x14ac:dyDescent="0.2">
      <c r="A400" s="163" t="s">
        <v>53</v>
      </c>
      <c r="B400" s="167"/>
      <c r="C400" s="167"/>
      <c r="D400" s="165">
        <v>0</v>
      </c>
      <c r="E400" s="166">
        <f>D400/D$403</f>
        <v>0</v>
      </c>
      <c r="F400" s="165">
        <v>6476</v>
      </c>
      <c r="G400" s="166">
        <f>F400/F$403</f>
        <v>5.4404441069136316E-3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279</v>
      </c>
      <c r="C401" s="166">
        <f>B401/B$403</f>
        <v>2.3246493653873875E-4</v>
      </c>
      <c r="D401" s="165">
        <v>378</v>
      </c>
      <c r="E401" s="166">
        <f>D401/D$403</f>
        <v>3.1635452462292716E-4</v>
      </c>
      <c r="F401" s="165">
        <v>449</v>
      </c>
      <c r="G401" s="166">
        <f>F401/F$403</f>
        <v>3.772018844972546E-4</v>
      </c>
      <c r="H401" s="165">
        <v>627</v>
      </c>
      <c r="I401" s="166">
        <f>H401/H$403</f>
        <v>6.9325891396070875E-4</v>
      </c>
    </row>
    <row r="402" spans="1:9" x14ac:dyDescent="0.2">
      <c r="A402" s="163" t="s">
        <v>356</v>
      </c>
      <c r="B402" s="165">
        <v>29846</v>
      </c>
      <c r="C402" s="166">
        <f>B402/B$403</f>
        <v>2.4867915756040131E-2</v>
      </c>
      <c r="D402" s="165">
        <v>41796</v>
      </c>
      <c r="E402" s="166">
        <f>D402/D$403</f>
        <v>3.4979771722592236E-2</v>
      </c>
      <c r="F402" s="165">
        <v>40808</v>
      </c>
      <c r="G402" s="166">
        <f>F402/F$403</f>
        <v>3.4282526731768292E-2</v>
      </c>
      <c r="H402" s="165">
        <v>26653</v>
      </c>
      <c r="I402" s="166">
        <f>H402/H$403</f>
        <v>2.9469585061873634E-2</v>
      </c>
    </row>
    <row r="403" spans="1:9" ht="15.75" x14ac:dyDescent="0.2">
      <c r="A403" s="140" t="s">
        <v>357</v>
      </c>
      <c r="B403" s="168">
        <f>SUM(B384:B388,B401:B402)</f>
        <v>1200181</v>
      </c>
      <c r="C403" s="169">
        <f>SUM(C384:C388,C401:C402)</f>
        <v>0.99999999999999989</v>
      </c>
      <c r="D403" s="168">
        <f>SUM(D389:D397,D400:D402)</f>
        <v>1194862</v>
      </c>
      <c r="E403" s="169">
        <f>SUM(E389:E397,E400:E402)</f>
        <v>1</v>
      </c>
      <c r="F403" s="168">
        <f>SUM(F389:F397,F400:F402)</f>
        <v>1190344</v>
      </c>
      <c r="G403" s="169">
        <f>SUM(G389:G397,G400:G402)</f>
        <v>1</v>
      </c>
      <c r="H403" s="168">
        <f>SUM(H389:H396,H398:H402)</f>
        <v>904424</v>
      </c>
      <c r="I403" s="169">
        <f>SUM(I389:I396,I398:I402)</f>
        <v>0.99999999999999978</v>
      </c>
    </row>
    <row r="404" spans="1:9" x14ac:dyDescent="0.2">
      <c r="A404" s="163" t="s">
        <v>358</v>
      </c>
      <c r="B404" s="165">
        <v>1687618</v>
      </c>
      <c r="C404" s="170"/>
      <c r="D404" s="165">
        <v>1687618</v>
      </c>
      <c r="E404" s="170"/>
      <c r="F404" s="165">
        <v>1687618</v>
      </c>
      <c r="G404" s="170"/>
      <c r="H404" s="165">
        <v>1697357</v>
      </c>
      <c r="I404" s="170"/>
    </row>
    <row r="405" spans="1:9" ht="15.75" x14ac:dyDescent="0.2">
      <c r="A405" s="140" t="s">
        <v>359</v>
      </c>
      <c r="B405" s="171">
        <f>B403/B404</f>
        <v>0.71116864124464185</v>
      </c>
      <c r="C405" s="169"/>
      <c r="D405" s="171">
        <f>D403/D404</f>
        <v>0.70801686163574928</v>
      </c>
      <c r="E405" s="169"/>
      <c r="F405" s="171">
        <f>F403/F404</f>
        <v>0.70533971550433805</v>
      </c>
      <c r="G405" s="169"/>
      <c r="H405" s="171">
        <f>H403/H404</f>
        <v>0.53284253106447255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509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599214</v>
      </c>
      <c r="D429" s="177">
        <f t="shared" ref="D429:D434" si="14">C429/$B$58</f>
        <v>0.24898881820334998</v>
      </c>
      <c r="E429" s="172">
        <v>279513</v>
      </c>
      <c r="F429" s="177">
        <f>E429/$C$58</f>
        <v>0.2376360605089341</v>
      </c>
      <c r="G429" s="172">
        <v>319701</v>
      </c>
      <c r="H429" s="177">
        <f>G429/$D$58</f>
        <v>0.25984198210777759</v>
      </c>
    </row>
    <row r="430" spans="1:8" x14ac:dyDescent="0.2">
      <c r="A430" s="258" t="s">
        <v>364</v>
      </c>
      <c r="B430" s="259"/>
      <c r="C430" s="165">
        <v>567643</v>
      </c>
      <c r="D430" s="178">
        <f t="shared" si="14"/>
        <v>0.23587025625470062</v>
      </c>
      <c r="E430" s="165">
        <v>262715</v>
      </c>
      <c r="F430" s="178">
        <f t="shared" ref="F430:F441" si="15">E430/$C$58</f>
        <v>0.22335475500819146</v>
      </c>
      <c r="G430" s="165">
        <v>304928</v>
      </c>
      <c r="H430" s="178">
        <f t="shared" ref="H430:H441" si="16">G430/$D$58</f>
        <v>0.24783499557449118</v>
      </c>
    </row>
    <row r="431" spans="1:8" x14ac:dyDescent="0.2">
      <c r="A431" s="258" t="s">
        <v>365</v>
      </c>
      <c r="B431" s="259"/>
      <c r="C431" s="165">
        <v>31571</v>
      </c>
      <c r="D431" s="178">
        <f t="shared" si="14"/>
        <v>1.3118561948649334E-2</v>
      </c>
      <c r="E431" s="165">
        <v>16798</v>
      </c>
      <c r="F431" s="178">
        <f t="shared" si="15"/>
        <v>1.4281305500742631E-2</v>
      </c>
      <c r="G431" s="165">
        <v>14773</v>
      </c>
      <c r="H431" s="178">
        <f t="shared" si="16"/>
        <v>1.2006986533286409E-2</v>
      </c>
    </row>
    <row r="432" spans="1:8" ht="15.75" x14ac:dyDescent="0.25">
      <c r="A432" s="256" t="s">
        <v>366</v>
      </c>
      <c r="B432" s="257"/>
      <c r="C432" s="172">
        <v>8021</v>
      </c>
      <c r="D432" s="177">
        <f t="shared" si="14"/>
        <v>3.3329316584877356E-3</v>
      </c>
      <c r="E432" s="172">
        <v>4702</v>
      </c>
      <c r="F432" s="177">
        <f t="shared" si="15"/>
        <v>3.9975412825629152E-3</v>
      </c>
      <c r="G432" s="172">
        <v>3319</v>
      </c>
      <c r="H432" s="177">
        <f t="shared" si="16"/>
        <v>2.6975690993012655E-3</v>
      </c>
    </row>
    <row r="433" spans="1:8" x14ac:dyDescent="0.2">
      <c r="A433" s="258" t="s">
        <v>364</v>
      </c>
      <c r="B433" s="259"/>
      <c r="C433" s="165">
        <v>226</v>
      </c>
      <c r="D433" s="178">
        <f t="shared" si="14"/>
        <v>9.390880872936395E-5</v>
      </c>
      <c r="E433" s="165">
        <v>147</v>
      </c>
      <c r="F433" s="178">
        <f t="shared" si="15"/>
        <v>1.2497630126260073E-4</v>
      </c>
      <c r="G433" s="165">
        <v>79</v>
      </c>
      <c r="H433" s="178">
        <f t="shared" si="16"/>
        <v>6.4208484135221447E-5</v>
      </c>
    </row>
    <row r="434" spans="1:8" x14ac:dyDescent="0.2">
      <c r="A434" s="258" t="s">
        <v>365</v>
      </c>
      <c r="B434" s="259"/>
      <c r="C434" s="165">
        <v>7795</v>
      </c>
      <c r="D434" s="178">
        <f t="shared" si="14"/>
        <v>3.239022849758372E-3</v>
      </c>
      <c r="E434" s="165">
        <v>4555</v>
      </c>
      <c r="F434" s="178">
        <f t="shared" si="15"/>
        <v>3.8725649813003147E-3</v>
      </c>
      <c r="G434" s="165">
        <v>3240</v>
      </c>
      <c r="H434" s="178">
        <f t="shared" si="16"/>
        <v>2.6333606151660439E-3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4874</v>
      </c>
      <c r="D436" s="177">
        <f t="shared" ref="D436:D441" si="17">C436/$B$58</f>
        <v>2.0252722732164597E-3</v>
      </c>
      <c r="E436" s="172">
        <v>1999</v>
      </c>
      <c r="F436" s="177">
        <f t="shared" si="15"/>
        <v>1.6995076613873391E-3</v>
      </c>
      <c r="G436" s="172">
        <v>2875</v>
      </c>
      <c r="H436" s="177">
        <f t="shared" si="16"/>
        <v>2.3367011631488816E-3</v>
      </c>
    </row>
    <row r="437" spans="1:8" x14ac:dyDescent="0.2">
      <c r="A437" s="258" t="s">
        <v>364</v>
      </c>
      <c r="B437" s="259"/>
      <c r="C437" s="165">
        <v>4648</v>
      </c>
      <c r="D437" s="178">
        <f t="shared" si="17"/>
        <v>1.9313634644870959E-3</v>
      </c>
      <c r="E437" s="165">
        <v>1885</v>
      </c>
      <c r="F437" s="178">
        <f t="shared" si="15"/>
        <v>1.6025872644898119E-3</v>
      </c>
      <c r="G437" s="165">
        <v>2763</v>
      </c>
      <c r="H437" s="178">
        <f t="shared" si="16"/>
        <v>2.2456714134888207E-3</v>
      </c>
    </row>
    <row r="438" spans="1:8" x14ac:dyDescent="0.2">
      <c r="A438" s="258" t="s">
        <v>365</v>
      </c>
      <c r="B438" s="259"/>
      <c r="C438" s="165">
        <v>226</v>
      </c>
      <c r="D438" s="178">
        <f t="shared" si="17"/>
        <v>9.390880872936395E-5</v>
      </c>
      <c r="E438" s="165">
        <v>114</v>
      </c>
      <c r="F438" s="178">
        <f t="shared" si="15"/>
        <v>9.6920396897527079E-5</v>
      </c>
      <c r="G438" s="165">
        <v>112</v>
      </c>
      <c r="H438" s="178">
        <f t="shared" si="16"/>
        <v>9.1029749660060779E-5</v>
      </c>
    </row>
    <row r="439" spans="1:8" ht="15.75" x14ac:dyDescent="0.25">
      <c r="A439" s="256" t="s">
        <v>366</v>
      </c>
      <c r="B439" s="257"/>
      <c r="C439" s="172">
        <v>17</v>
      </c>
      <c r="D439" s="177">
        <f t="shared" si="17"/>
        <v>7.0639369398194126E-6</v>
      </c>
      <c r="E439" s="172">
        <v>8</v>
      </c>
      <c r="F439" s="177">
        <f t="shared" si="15"/>
        <v>6.8014313612299707E-6</v>
      </c>
      <c r="G439" s="172">
        <v>9</v>
      </c>
      <c r="H439" s="177">
        <f t="shared" si="16"/>
        <v>7.3148905976834554E-6</v>
      </c>
    </row>
    <row r="440" spans="1:8" x14ac:dyDescent="0.2">
      <c r="A440" s="258" t="s">
        <v>364</v>
      </c>
      <c r="B440" s="259"/>
      <c r="C440" s="175">
        <v>1</v>
      </c>
      <c r="D440" s="178">
        <f t="shared" si="17"/>
        <v>4.155257023423184E-7</v>
      </c>
      <c r="E440" s="175">
        <v>0</v>
      </c>
      <c r="F440" s="178">
        <f t="shared" si="15"/>
        <v>0</v>
      </c>
      <c r="G440" s="175">
        <v>1</v>
      </c>
      <c r="H440" s="178">
        <f t="shared" si="16"/>
        <v>8.1276562196482843E-7</v>
      </c>
    </row>
    <row r="441" spans="1:8" x14ac:dyDescent="0.2">
      <c r="A441" s="258" t="s">
        <v>365</v>
      </c>
      <c r="B441" s="259"/>
      <c r="C441" s="165">
        <v>16</v>
      </c>
      <c r="D441" s="178">
        <f t="shared" si="17"/>
        <v>6.6484112374770944E-6</v>
      </c>
      <c r="E441" s="165">
        <v>8</v>
      </c>
      <c r="F441" s="178">
        <f t="shared" si="15"/>
        <v>6.8014313612299707E-6</v>
      </c>
      <c r="G441" s="165">
        <v>8</v>
      </c>
      <c r="H441" s="178">
        <f t="shared" si="16"/>
        <v>6.5021249757186275E-6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510</v>
      </c>
      <c r="D466" s="185" t="s">
        <v>511</v>
      </c>
      <c r="E466" s="185" t="s">
        <v>512</v>
      </c>
      <c r="F466" s="185" t="s">
        <v>513</v>
      </c>
      <c r="G466" s="185" t="s">
        <v>514</v>
      </c>
      <c r="H466" s="207" t="s">
        <v>515</v>
      </c>
    </row>
    <row r="467" spans="1:8" x14ac:dyDescent="0.2">
      <c r="A467" s="139" t="s">
        <v>438</v>
      </c>
      <c r="B467" s="108"/>
      <c r="C467" s="60">
        <v>196</v>
      </c>
      <c r="D467" s="60">
        <v>196</v>
      </c>
      <c r="E467" s="60">
        <v>196</v>
      </c>
      <c r="F467" s="60">
        <v>196</v>
      </c>
      <c r="G467" s="60">
        <v>196</v>
      </c>
      <c r="H467" s="60">
        <v>195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858</v>
      </c>
      <c r="D469" s="60">
        <v>858</v>
      </c>
      <c r="E469" s="60">
        <v>858</v>
      </c>
      <c r="F469" s="60">
        <v>862</v>
      </c>
      <c r="G469" s="60">
        <v>864</v>
      </c>
      <c r="H469" s="60">
        <v>872</v>
      </c>
    </row>
    <row r="470" spans="1:8" x14ac:dyDescent="0.2">
      <c r="A470" s="138" t="s">
        <v>441</v>
      </c>
      <c r="B470" s="106"/>
      <c r="C470" s="58">
        <v>162</v>
      </c>
      <c r="D470" s="58">
        <v>162</v>
      </c>
      <c r="E470" s="58">
        <v>165</v>
      </c>
      <c r="F470" s="58">
        <v>166</v>
      </c>
      <c r="G470" s="58">
        <v>170</v>
      </c>
      <c r="H470" s="58">
        <v>172</v>
      </c>
    </row>
    <row r="471" spans="1:8" x14ac:dyDescent="0.2">
      <c r="A471" s="139" t="s">
        <v>442</v>
      </c>
      <c r="B471" s="108"/>
      <c r="C471" s="60">
        <v>14</v>
      </c>
      <c r="D471" s="60">
        <v>14</v>
      </c>
      <c r="E471" s="60">
        <v>14</v>
      </c>
      <c r="F471" s="60">
        <v>14</v>
      </c>
      <c r="G471" s="60">
        <v>14</v>
      </c>
      <c r="H471" s="60">
        <v>14</v>
      </c>
    </row>
    <row r="472" spans="1:8" x14ac:dyDescent="0.2">
      <c r="A472" s="138" t="s">
        <v>443</v>
      </c>
      <c r="B472" s="106"/>
      <c r="C472" s="58">
        <v>682</v>
      </c>
      <c r="D472" s="58">
        <v>682</v>
      </c>
      <c r="E472" s="58">
        <v>679</v>
      </c>
      <c r="F472" s="58">
        <v>682</v>
      </c>
      <c r="G472" s="58">
        <v>680</v>
      </c>
      <c r="H472" s="58">
        <v>686</v>
      </c>
    </row>
    <row r="473" spans="1:8" x14ac:dyDescent="0.2">
      <c r="A473" s="139" t="s">
        <v>444</v>
      </c>
      <c r="B473" s="108"/>
      <c r="C473" s="60">
        <v>3502527</v>
      </c>
      <c r="D473" s="60">
        <v>3286820</v>
      </c>
      <c r="E473" s="60">
        <v>3466515</v>
      </c>
      <c r="F473" s="60">
        <v>3308576</v>
      </c>
      <c r="G473" s="60">
        <v>3284574</v>
      </c>
      <c r="H473" s="60">
        <v>3428165</v>
      </c>
    </row>
    <row r="474" spans="1:8" x14ac:dyDescent="0.2">
      <c r="A474" s="138" t="s">
        <v>445</v>
      </c>
      <c r="B474" s="106"/>
      <c r="C474" s="58">
        <v>0</v>
      </c>
      <c r="D474" s="58">
        <v>16147</v>
      </c>
      <c r="E474" s="58">
        <v>16498</v>
      </c>
      <c r="F474" s="58">
        <v>17006</v>
      </c>
      <c r="G474" s="58">
        <v>16955</v>
      </c>
      <c r="H474" s="58">
        <v>16884</v>
      </c>
    </row>
    <row r="475" spans="1:8" x14ac:dyDescent="0.2">
      <c r="A475" s="139" t="s">
        <v>446</v>
      </c>
      <c r="B475" s="108"/>
      <c r="C475" s="60">
        <v>8114</v>
      </c>
      <c r="D475" s="60">
        <v>8286</v>
      </c>
      <c r="E475" s="60">
        <v>8389</v>
      </c>
      <c r="F475" s="60">
        <v>8530</v>
      </c>
      <c r="G475" s="60">
        <v>8710</v>
      </c>
      <c r="H475" s="60">
        <v>8928</v>
      </c>
    </row>
    <row r="476" spans="1:8" x14ac:dyDescent="0.2">
      <c r="A476" s="138" t="s">
        <v>447</v>
      </c>
      <c r="B476" s="106"/>
      <c r="C476" s="58">
        <v>2836602</v>
      </c>
      <c r="D476" s="58">
        <v>2747801</v>
      </c>
      <c r="E476" s="58">
        <v>2940827</v>
      </c>
      <c r="F476" s="58">
        <v>2901693</v>
      </c>
      <c r="G476" s="58">
        <v>2859148</v>
      </c>
      <c r="H476" s="58">
        <v>3082039</v>
      </c>
    </row>
    <row r="477" spans="1:8" x14ac:dyDescent="0.2">
      <c r="A477" s="139" t="s">
        <v>448</v>
      </c>
      <c r="B477" s="108"/>
      <c r="C477" s="60">
        <v>1905974</v>
      </c>
      <c r="D477" s="60">
        <v>0</v>
      </c>
      <c r="E477" s="60">
        <v>1926212</v>
      </c>
      <c r="F477" s="60">
        <v>1944617</v>
      </c>
      <c r="G477" s="60">
        <v>1963404</v>
      </c>
      <c r="H477" s="60">
        <v>1976945</v>
      </c>
    </row>
    <row r="478" spans="1:8" x14ac:dyDescent="0.2">
      <c r="A478" s="138" t="s">
        <v>449</v>
      </c>
      <c r="B478" s="106"/>
      <c r="C478" s="58">
        <v>1905974</v>
      </c>
      <c r="D478" s="58">
        <v>0</v>
      </c>
      <c r="E478" s="58">
        <v>1926212</v>
      </c>
      <c r="F478" s="58">
        <v>1944617</v>
      </c>
      <c r="G478" s="58">
        <v>1963404</v>
      </c>
      <c r="H478" s="58">
        <v>1976945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349988</v>
      </c>
      <c r="D481" s="60">
        <v>0</v>
      </c>
      <c r="E481" s="60">
        <v>348906</v>
      </c>
      <c r="F481" s="60">
        <v>352891</v>
      </c>
      <c r="G481" s="60">
        <v>355689</v>
      </c>
      <c r="H481" s="60">
        <v>357145</v>
      </c>
    </row>
    <row r="482" spans="1:8" x14ac:dyDescent="0.2">
      <c r="A482" s="138" t="s">
        <v>453</v>
      </c>
      <c r="B482" s="106"/>
      <c r="C482" s="58">
        <v>342832</v>
      </c>
      <c r="D482" s="58">
        <v>0</v>
      </c>
      <c r="E482" s="58">
        <v>348906</v>
      </c>
      <c r="F482" s="58">
        <v>352891</v>
      </c>
      <c r="G482" s="58">
        <v>355689</v>
      </c>
      <c r="H482" s="58">
        <v>357145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7156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0</v>
      </c>
      <c r="D487" s="186">
        <f t="shared" ref="D487:G488" si="18">IF(D467&gt;0,E467/D467-1,0)</f>
        <v>0</v>
      </c>
      <c r="E487" s="186">
        <f t="shared" si="18"/>
        <v>0</v>
      </c>
      <c r="F487" s="186">
        <f t="shared" si="18"/>
        <v>0</v>
      </c>
      <c r="G487" s="186">
        <f t="shared" si="18"/>
        <v>-5.1020408163264808E-3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0</v>
      </c>
      <c r="D489" s="186">
        <f t="shared" si="19"/>
        <v>0</v>
      </c>
      <c r="E489" s="186">
        <f t="shared" si="19"/>
        <v>4.6620046620047262E-3</v>
      </c>
      <c r="F489" s="186">
        <f t="shared" si="19"/>
        <v>2.3201856148491462E-3</v>
      </c>
      <c r="G489" s="186">
        <f t="shared" si="19"/>
        <v>9.2592592592593004E-3</v>
      </c>
    </row>
    <row r="490" spans="1:8" x14ac:dyDescent="0.2">
      <c r="A490" s="138" t="s">
        <v>441</v>
      </c>
      <c r="B490" s="106"/>
      <c r="C490" s="187">
        <f t="shared" si="19"/>
        <v>0</v>
      </c>
      <c r="D490" s="187">
        <f t="shared" si="19"/>
        <v>1.8518518518518601E-2</v>
      </c>
      <c r="E490" s="187">
        <f t="shared" si="19"/>
        <v>6.0606060606060996E-3</v>
      </c>
      <c r="F490" s="187">
        <f t="shared" si="19"/>
        <v>2.4096385542168752E-2</v>
      </c>
      <c r="G490" s="187">
        <f t="shared" si="19"/>
        <v>1.1764705882352899E-2</v>
      </c>
    </row>
    <row r="491" spans="1:8" x14ac:dyDescent="0.2">
      <c r="A491" s="139" t="s">
        <v>442</v>
      </c>
      <c r="B491" s="108"/>
      <c r="C491" s="186">
        <f t="shared" si="19"/>
        <v>0</v>
      </c>
      <c r="D491" s="186">
        <f t="shared" si="19"/>
        <v>0</v>
      </c>
      <c r="E491" s="186">
        <f t="shared" si="19"/>
        <v>0</v>
      </c>
      <c r="F491" s="186">
        <f t="shared" si="19"/>
        <v>0</v>
      </c>
      <c r="G491" s="186">
        <f t="shared" si="19"/>
        <v>0</v>
      </c>
    </row>
    <row r="492" spans="1:8" x14ac:dyDescent="0.2">
      <c r="A492" s="138" t="s">
        <v>443</v>
      </c>
      <c r="B492" s="106"/>
      <c r="C492" s="187">
        <f t="shared" si="19"/>
        <v>0</v>
      </c>
      <c r="D492" s="187">
        <f t="shared" si="19"/>
        <v>-4.3988269794721369E-3</v>
      </c>
      <c r="E492" s="187">
        <f t="shared" si="19"/>
        <v>4.4182621502208974E-3</v>
      </c>
      <c r="F492" s="187">
        <f t="shared" si="19"/>
        <v>-2.9325513196480912E-3</v>
      </c>
      <c r="G492" s="187">
        <f t="shared" si="19"/>
        <v>8.8235294117646745E-3</v>
      </c>
    </row>
    <row r="493" spans="1:8" x14ac:dyDescent="0.2">
      <c r="A493" s="139" t="s">
        <v>444</v>
      </c>
      <c r="B493" s="108"/>
      <c r="C493" s="186">
        <f t="shared" si="19"/>
        <v>-6.1586106259851836E-2</v>
      </c>
      <c r="D493" s="186">
        <f t="shared" si="19"/>
        <v>5.4671384499303199E-2</v>
      </c>
      <c r="E493" s="186">
        <f t="shared" si="19"/>
        <v>-4.5561320230837032E-2</v>
      </c>
      <c r="F493" s="186">
        <f t="shared" si="19"/>
        <v>-7.2544804774017368E-3</v>
      </c>
      <c r="G493" s="186">
        <f t="shared" si="19"/>
        <v>4.3716780319152493E-2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2.1737784108503133E-2</v>
      </c>
      <c r="E494" s="187">
        <f t="shared" si="19"/>
        <v>3.0791611104376226E-2</v>
      </c>
      <c r="F494" s="187">
        <f t="shared" si="19"/>
        <v>-2.998941550041212E-3</v>
      </c>
      <c r="G494" s="187">
        <f t="shared" si="19"/>
        <v>-4.1875552934237392E-3</v>
      </c>
    </row>
    <row r="495" spans="1:8" x14ac:dyDescent="0.2">
      <c r="A495" s="139" t="s">
        <v>446</v>
      </c>
      <c r="B495" s="108"/>
      <c r="C495" s="186">
        <f t="shared" si="19"/>
        <v>2.119792950456012E-2</v>
      </c>
      <c r="D495" s="186">
        <f t="shared" si="19"/>
        <v>1.2430605841177833E-2</v>
      </c>
      <c r="E495" s="186">
        <f t="shared" si="19"/>
        <v>1.6807724401001201E-2</v>
      </c>
      <c r="F495" s="186">
        <f t="shared" si="19"/>
        <v>2.1101992966002348E-2</v>
      </c>
      <c r="G495" s="186">
        <f t="shared" si="19"/>
        <v>2.502870264064283E-2</v>
      </c>
    </row>
    <row r="496" spans="1:8" x14ac:dyDescent="0.2">
      <c r="A496" s="138" t="s">
        <v>447</v>
      </c>
      <c r="B496" s="106"/>
      <c r="C496" s="187">
        <f t="shared" si="19"/>
        <v>-3.1305414012963384E-2</v>
      </c>
      <c r="D496" s="187">
        <f t="shared" si="19"/>
        <v>7.0247445138858389E-2</v>
      </c>
      <c r="E496" s="187">
        <f t="shared" si="19"/>
        <v>-1.3307141154511926E-2</v>
      </c>
      <c r="F496" s="187">
        <f t="shared" si="19"/>
        <v>-1.4662130004793772E-2</v>
      </c>
      <c r="G496" s="187">
        <f t="shared" si="19"/>
        <v>7.7957139679373011E-2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9.5550230192731345E-3</v>
      </c>
      <c r="F497" s="186">
        <f t="shared" si="19"/>
        <v>9.661028367025537E-3</v>
      </c>
      <c r="G497" s="186">
        <f t="shared" si="19"/>
        <v>6.8966957386253913E-3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9.5550230192731345E-3</v>
      </c>
      <c r="F498" s="187">
        <f t="shared" si="19"/>
        <v>9.661028367025537E-3</v>
      </c>
      <c r="G498" s="187">
        <f t="shared" si="19"/>
        <v>6.8966957386253913E-3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1.1421414363754101E-2</v>
      </c>
      <c r="F501" s="186">
        <f t="shared" si="19"/>
        <v>7.9287938768628496E-3</v>
      </c>
      <c r="G501" s="186">
        <f t="shared" si="19"/>
        <v>4.0934636719156536E-3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1.1421414363754101E-2</v>
      </c>
      <c r="F502" s="187">
        <f t="shared" si="19"/>
        <v>7.9287938768628496E-3</v>
      </c>
      <c r="G502" s="187">
        <f t="shared" si="19"/>
        <v>4.0934636719156536E-3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516</v>
      </c>
      <c r="E507" s="198">
        <v>44682</v>
      </c>
      <c r="F507" s="198">
        <v>44713</v>
      </c>
      <c r="G507" s="198">
        <v>44743</v>
      </c>
      <c r="H507" s="198" t="s">
        <v>517</v>
      </c>
    </row>
    <row r="508" spans="1:9" ht="15.75" x14ac:dyDescent="0.2">
      <c r="A508" s="274" t="s">
        <v>457</v>
      </c>
      <c r="B508" s="275"/>
      <c r="C508" s="205">
        <v>55823202</v>
      </c>
      <c r="D508" s="205">
        <v>57220227</v>
      </c>
      <c r="E508" s="205">
        <v>58710123</v>
      </c>
      <c r="F508" s="205">
        <v>58184796</v>
      </c>
      <c r="G508" s="205">
        <v>60177752</v>
      </c>
      <c r="H508" s="205">
        <v>58771220</v>
      </c>
    </row>
    <row r="509" spans="1:9" x14ac:dyDescent="0.2">
      <c r="A509" s="208" t="s">
        <v>458</v>
      </c>
      <c r="B509" s="273"/>
      <c r="C509" s="206">
        <v>34166596</v>
      </c>
      <c r="D509" s="206">
        <v>35426920</v>
      </c>
      <c r="E509" s="206">
        <v>35427538</v>
      </c>
      <c r="F509" s="206">
        <v>36480057</v>
      </c>
      <c r="G509" s="206">
        <v>39079969</v>
      </c>
      <c r="H509" s="206">
        <v>37903424</v>
      </c>
    </row>
    <row r="510" spans="1:9" x14ac:dyDescent="0.2">
      <c r="A510" s="208" t="s">
        <v>459</v>
      </c>
      <c r="B510" s="273"/>
      <c r="C510" s="206">
        <v>7398657</v>
      </c>
      <c r="D510" s="206">
        <v>7533342</v>
      </c>
      <c r="E510" s="206">
        <v>7160425</v>
      </c>
      <c r="F510" s="206">
        <v>7186790</v>
      </c>
      <c r="G510" s="206">
        <v>7571597</v>
      </c>
      <c r="H510" s="206">
        <v>7187932</v>
      </c>
    </row>
    <row r="511" spans="1:9" x14ac:dyDescent="0.2">
      <c r="A511" s="208" t="s">
        <v>460</v>
      </c>
      <c r="B511" s="273"/>
      <c r="C511" s="206">
        <v>14257949</v>
      </c>
      <c r="D511" s="206">
        <v>14259965</v>
      </c>
      <c r="E511" s="206">
        <v>16122160</v>
      </c>
      <c r="F511" s="206">
        <v>14517949</v>
      </c>
      <c r="G511" s="206">
        <v>13526186</v>
      </c>
      <c r="H511" s="206">
        <v>13679864</v>
      </c>
    </row>
    <row r="512" spans="1:9" ht="15.75" x14ac:dyDescent="0.25">
      <c r="A512" s="276" t="s">
        <v>461</v>
      </c>
      <c r="B512" s="257"/>
      <c r="C512" s="205">
        <v>55702397</v>
      </c>
      <c r="D512" s="205">
        <v>57097562</v>
      </c>
      <c r="E512" s="205">
        <v>58607095</v>
      </c>
      <c r="F512" s="205">
        <v>58063445</v>
      </c>
      <c r="G512" s="205">
        <v>60063568</v>
      </c>
      <c r="H512" s="205">
        <v>58664055</v>
      </c>
    </row>
    <row r="513" spans="1:8" x14ac:dyDescent="0.2">
      <c r="A513" s="208" t="s">
        <v>458</v>
      </c>
      <c r="B513" s="273"/>
      <c r="C513" s="206">
        <v>34070557</v>
      </c>
      <c r="D513" s="206">
        <v>35329197</v>
      </c>
      <c r="E513" s="206">
        <v>35349044</v>
      </c>
      <c r="F513" s="206">
        <v>36382913</v>
      </c>
      <c r="G513" s="206">
        <v>38989735</v>
      </c>
      <c r="H513" s="206">
        <v>37820148</v>
      </c>
    </row>
    <row r="514" spans="1:8" x14ac:dyDescent="0.2">
      <c r="A514" s="208" t="s">
        <v>459</v>
      </c>
      <c r="B514" s="273"/>
      <c r="C514" s="206">
        <v>7373891</v>
      </c>
      <c r="D514" s="206">
        <v>7508400</v>
      </c>
      <c r="E514" s="206">
        <v>7135891</v>
      </c>
      <c r="F514" s="206">
        <v>7162583</v>
      </c>
      <c r="G514" s="206">
        <v>7547647</v>
      </c>
      <c r="H514" s="206">
        <v>7164043</v>
      </c>
    </row>
    <row r="515" spans="1:8" x14ac:dyDescent="0.2">
      <c r="A515" s="208" t="s">
        <v>460</v>
      </c>
      <c r="B515" s="273"/>
      <c r="C515" s="206">
        <v>14257949</v>
      </c>
      <c r="D515" s="206">
        <v>14259965</v>
      </c>
      <c r="E515" s="206">
        <v>16122160</v>
      </c>
      <c r="F515" s="206">
        <v>14517949</v>
      </c>
      <c r="G515" s="206">
        <v>13526186</v>
      </c>
      <c r="H515" s="206">
        <v>13679864</v>
      </c>
    </row>
    <row r="516" spans="1:8" ht="15.75" x14ac:dyDescent="0.25">
      <c r="A516" s="276" t="s">
        <v>462</v>
      </c>
      <c r="B516" s="257"/>
      <c r="C516" s="205">
        <v>120805</v>
      </c>
      <c r="D516" s="205">
        <v>122665</v>
      </c>
      <c r="E516" s="205">
        <v>103028</v>
      </c>
      <c r="F516" s="205">
        <v>121351</v>
      </c>
      <c r="G516" s="205">
        <v>114184</v>
      </c>
      <c r="H516" s="205">
        <v>107165</v>
      </c>
    </row>
    <row r="517" spans="1:8" x14ac:dyDescent="0.2">
      <c r="A517" s="208" t="s">
        <v>458</v>
      </c>
      <c r="B517" s="273"/>
      <c r="C517" s="206">
        <v>96039</v>
      </c>
      <c r="D517" s="206">
        <v>97723</v>
      </c>
      <c r="E517" s="206">
        <v>78494</v>
      </c>
      <c r="F517" s="206">
        <v>97144</v>
      </c>
      <c r="G517" s="206">
        <v>90234</v>
      </c>
      <c r="H517" s="206">
        <v>83276</v>
      </c>
    </row>
    <row r="518" spans="1:8" x14ac:dyDescent="0.2">
      <c r="A518" s="208" t="s">
        <v>459</v>
      </c>
      <c r="B518" s="273"/>
      <c r="C518" s="206">
        <v>24766</v>
      </c>
      <c r="D518" s="206">
        <v>24942</v>
      </c>
      <c r="E518" s="206">
        <v>24534</v>
      </c>
      <c r="F518" s="206">
        <v>24207</v>
      </c>
      <c r="G518" s="206">
        <v>23950</v>
      </c>
      <c r="H518" s="206">
        <v>23889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40122</v>
      </c>
      <c r="D521" s="200">
        <v>40406</v>
      </c>
      <c r="E521" s="200">
        <v>45541</v>
      </c>
      <c r="F521" s="200">
        <v>41528</v>
      </c>
      <c r="G521" s="200">
        <v>42072</v>
      </c>
      <c r="H521" s="200">
        <v>42333</v>
      </c>
    </row>
    <row r="522" spans="1:8" x14ac:dyDescent="0.2">
      <c r="A522" s="208" t="s">
        <v>458</v>
      </c>
      <c r="B522" s="273"/>
      <c r="C522" s="201">
        <v>3001</v>
      </c>
      <c r="D522" s="201">
        <v>3089</v>
      </c>
      <c r="E522" s="201">
        <v>3185</v>
      </c>
      <c r="F522" s="201">
        <v>3268</v>
      </c>
      <c r="G522" s="201">
        <v>3350</v>
      </c>
      <c r="H522" s="201">
        <v>3382</v>
      </c>
    </row>
    <row r="523" spans="1:8" x14ac:dyDescent="0.2">
      <c r="A523" s="208" t="s">
        <v>459</v>
      </c>
      <c r="B523" s="273"/>
      <c r="C523" s="201">
        <v>1818</v>
      </c>
      <c r="D523" s="201">
        <v>1828</v>
      </c>
      <c r="E523" s="201">
        <v>1843</v>
      </c>
      <c r="F523" s="201">
        <v>1871</v>
      </c>
      <c r="G523" s="201">
        <v>1897</v>
      </c>
      <c r="H523" s="201">
        <v>1863</v>
      </c>
    </row>
    <row r="524" spans="1:8" x14ac:dyDescent="0.2">
      <c r="A524" s="208" t="s">
        <v>460</v>
      </c>
      <c r="B524" s="273"/>
      <c r="C524" s="201">
        <v>35303</v>
      </c>
      <c r="D524" s="201">
        <v>35489</v>
      </c>
      <c r="E524" s="201">
        <v>40513</v>
      </c>
      <c r="F524" s="201">
        <v>36389</v>
      </c>
      <c r="G524" s="201">
        <v>36825</v>
      </c>
      <c r="H524" s="201">
        <v>37088</v>
      </c>
    </row>
    <row r="525" spans="1:8" ht="15.75" x14ac:dyDescent="0.25">
      <c r="A525" s="276" t="s">
        <v>461</v>
      </c>
      <c r="B525" s="257"/>
      <c r="C525" s="200">
        <v>2812</v>
      </c>
      <c r="D525" s="200">
        <v>2859</v>
      </c>
      <c r="E525" s="200">
        <v>2859</v>
      </c>
      <c r="F525" s="200">
        <v>2900</v>
      </c>
      <c r="G525" s="200">
        <v>2941</v>
      </c>
      <c r="H525" s="200">
        <v>2912</v>
      </c>
    </row>
    <row r="526" spans="1:8" x14ac:dyDescent="0.2">
      <c r="A526" s="208" t="s">
        <v>458</v>
      </c>
      <c r="B526" s="273"/>
      <c r="C526" s="201">
        <v>1541</v>
      </c>
      <c r="D526" s="201">
        <v>1575</v>
      </c>
      <c r="E526" s="201">
        <v>1586</v>
      </c>
      <c r="F526" s="201">
        <v>1615</v>
      </c>
      <c r="G526" s="201">
        <v>1632</v>
      </c>
      <c r="H526" s="201">
        <v>1629</v>
      </c>
    </row>
    <row r="527" spans="1:8" x14ac:dyDescent="0.2">
      <c r="A527" s="208" t="s">
        <v>459</v>
      </c>
      <c r="B527" s="273"/>
      <c r="C527" s="201">
        <v>973</v>
      </c>
      <c r="D527" s="201">
        <v>984</v>
      </c>
      <c r="E527" s="201">
        <v>975</v>
      </c>
      <c r="F527" s="201">
        <v>983</v>
      </c>
      <c r="G527" s="201">
        <v>1005</v>
      </c>
      <c r="H527" s="201">
        <v>984</v>
      </c>
    </row>
    <row r="528" spans="1:8" x14ac:dyDescent="0.2">
      <c r="A528" s="208" t="s">
        <v>460</v>
      </c>
      <c r="B528" s="273"/>
      <c r="C528" s="201">
        <v>298</v>
      </c>
      <c r="D528" s="201">
        <v>300</v>
      </c>
      <c r="E528" s="201">
        <v>298</v>
      </c>
      <c r="F528" s="201">
        <v>302</v>
      </c>
      <c r="G528" s="201">
        <v>304</v>
      </c>
      <c r="H528" s="201">
        <v>299</v>
      </c>
    </row>
    <row r="529" spans="1:8" ht="15.75" x14ac:dyDescent="0.25">
      <c r="A529" s="276" t="s">
        <v>462</v>
      </c>
      <c r="B529" s="257"/>
      <c r="C529" s="200">
        <v>37310</v>
      </c>
      <c r="D529" s="200">
        <v>37547</v>
      </c>
      <c r="E529" s="200">
        <v>42682</v>
      </c>
      <c r="F529" s="200">
        <v>38628</v>
      </c>
      <c r="G529" s="200">
        <v>39131</v>
      </c>
      <c r="H529" s="200">
        <v>39421</v>
      </c>
    </row>
    <row r="530" spans="1:8" x14ac:dyDescent="0.2">
      <c r="A530" s="208" t="s">
        <v>458</v>
      </c>
      <c r="B530" s="273"/>
      <c r="C530" s="201">
        <v>1460</v>
      </c>
      <c r="D530" s="201">
        <v>1514</v>
      </c>
      <c r="E530" s="201">
        <v>1599</v>
      </c>
      <c r="F530" s="201">
        <v>1653</v>
      </c>
      <c r="G530" s="201">
        <v>1718</v>
      </c>
      <c r="H530" s="201">
        <v>1753</v>
      </c>
    </row>
    <row r="531" spans="1:8" x14ac:dyDescent="0.2">
      <c r="A531" s="208" t="s">
        <v>459</v>
      </c>
      <c r="B531" s="273"/>
      <c r="C531" s="201">
        <v>845</v>
      </c>
      <c r="D531" s="201">
        <v>844</v>
      </c>
      <c r="E531" s="201">
        <v>868</v>
      </c>
      <c r="F531" s="201">
        <v>888</v>
      </c>
      <c r="G531" s="201">
        <v>892</v>
      </c>
      <c r="H531" s="201">
        <v>879</v>
      </c>
    </row>
    <row r="532" spans="1:8" x14ac:dyDescent="0.2">
      <c r="A532" s="208" t="s">
        <v>460</v>
      </c>
      <c r="B532" s="273"/>
      <c r="C532" s="201">
        <v>35005</v>
      </c>
      <c r="D532" s="201">
        <v>35189</v>
      </c>
      <c r="E532" s="201">
        <v>40215</v>
      </c>
      <c r="F532" s="201">
        <v>36087</v>
      </c>
      <c r="G532" s="201">
        <v>36521</v>
      </c>
      <c r="H532" s="201">
        <v>36789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1391340</v>
      </c>
      <c r="D534" s="203">
        <v>1416130</v>
      </c>
      <c r="E534" s="203">
        <v>1289170</v>
      </c>
      <c r="F534" s="203">
        <v>1401100</v>
      </c>
      <c r="G534" s="203">
        <v>1430350</v>
      </c>
      <c r="H534" s="203">
        <v>1388310</v>
      </c>
    </row>
    <row r="535" spans="1:8" x14ac:dyDescent="0.2">
      <c r="A535" s="208" t="s">
        <v>458</v>
      </c>
      <c r="B535" s="273"/>
      <c r="C535" s="204">
        <v>11385070</v>
      </c>
      <c r="D535" s="204">
        <v>11468730</v>
      </c>
      <c r="E535" s="204">
        <v>11123250</v>
      </c>
      <c r="F535" s="204">
        <v>11162810</v>
      </c>
      <c r="G535" s="204">
        <v>11665660</v>
      </c>
      <c r="H535" s="204">
        <v>11207400</v>
      </c>
    </row>
    <row r="536" spans="1:8" x14ac:dyDescent="0.2">
      <c r="A536" s="208" t="s">
        <v>459</v>
      </c>
      <c r="B536" s="273"/>
      <c r="C536" s="204">
        <v>4069670</v>
      </c>
      <c r="D536" s="204">
        <v>4121080</v>
      </c>
      <c r="E536" s="204">
        <v>3885200</v>
      </c>
      <c r="F536" s="204">
        <v>3841150</v>
      </c>
      <c r="G536" s="204">
        <v>3991350</v>
      </c>
      <c r="H536" s="204">
        <v>3858260</v>
      </c>
    </row>
    <row r="537" spans="1:8" x14ac:dyDescent="0.2">
      <c r="A537" s="208" t="s">
        <v>460</v>
      </c>
      <c r="B537" s="273"/>
      <c r="C537" s="204">
        <v>403870</v>
      </c>
      <c r="D537" s="204">
        <v>401810</v>
      </c>
      <c r="E537" s="204">
        <v>397950</v>
      </c>
      <c r="F537" s="204">
        <v>398970</v>
      </c>
      <c r="G537" s="204">
        <v>367310</v>
      </c>
      <c r="H537" s="204">
        <v>368850</v>
      </c>
    </row>
    <row r="538" spans="1:8" ht="15.75" x14ac:dyDescent="0.25">
      <c r="A538" s="276" t="s">
        <v>461</v>
      </c>
      <c r="B538" s="257"/>
      <c r="C538" s="203">
        <v>19808820</v>
      </c>
      <c r="D538" s="203">
        <v>19971170</v>
      </c>
      <c r="E538" s="203">
        <v>20499160</v>
      </c>
      <c r="F538" s="203">
        <v>20021880</v>
      </c>
      <c r="G538" s="203">
        <v>20422840</v>
      </c>
      <c r="H538" s="203">
        <v>20145620</v>
      </c>
    </row>
    <row r="539" spans="1:8" x14ac:dyDescent="0.2">
      <c r="A539" s="208" t="s">
        <v>458</v>
      </c>
      <c r="B539" s="273"/>
      <c r="C539" s="204">
        <v>22109380</v>
      </c>
      <c r="D539" s="204">
        <v>22431240</v>
      </c>
      <c r="E539" s="204">
        <v>22288170</v>
      </c>
      <c r="F539" s="204">
        <v>22528120</v>
      </c>
      <c r="G539" s="204">
        <v>23890770</v>
      </c>
      <c r="H539" s="204">
        <v>23216790</v>
      </c>
    </row>
    <row r="540" spans="1:8" x14ac:dyDescent="0.2">
      <c r="A540" s="208" t="s">
        <v>459</v>
      </c>
      <c r="B540" s="273"/>
      <c r="C540" s="204">
        <v>7578510</v>
      </c>
      <c r="D540" s="204">
        <v>7630490</v>
      </c>
      <c r="E540" s="204">
        <v>7318860</v>
      </c>
      <c r="F540" s="204">
        <v>7286450</v>
      </c>
      <c r="G540" s="204">
        <v>7510100</v>
      </c>
      <c r="H540" s="204">
        <v>7280530</v>
      </c>
    </row>
    <row r="541" spans="1:8" x14ac:dyDescent="0.2">
      <c r="A541" s="208" t="s">
        <v>460</v>
      </c>
      <c r="B541" s="273"/>
      <c r="C541" s="204">
        <v>47845470</v>
      </c>
      <c r="D541" s="204">
        <v>47533220</v>
      </c>
      <c r="E541" s="204">
        <v>54101210</v>
      </c>
      <c r="F541" s="204">
        <v>48072680</v>
      </c>
      <c r="G541" s="204">
        <v>44494030</v>
      </c>
      <c r="H541" s="204">
        <v>45752050</v>
      </c>
    </row>
    <row r="542" spans="1:8" ht="15.75" x14ac:dyDescent="0.25">
      <c r="A542" s="276" t="s">
        <v>462</v>
      </c>
      <c r="B542" s="257"/>
      <c r="C542" s="203">
        <v>3240</v>
      </c>
      <c r="D542" s="203">
        <v>3270</v>
      </c>
      <c r="E542" s="203">
        <v>2410</v>
      </c>
      <c r="F542" s="203">
        <v>3140</v>
      </c>
      <c r="G542" s="203">
        <v>2920</v>
      </c>
      <c r="H542" s="203">
        <v>2720</v>
      </c>
    </row>
    <row r="543" spans="1:8" x14ac:dyDescent="0.2">
      <c r="A543" s="208" t="s">
        <v>458</v>
      </c>
      <c r="B543" s="273"/>
      <c r="C543" s="204">
        <v>65780</v>
      </c>
      <c r="D543" s="204">
        <v>64550</v>
      </c>
      <c r="E543" s="204">
        <v>49090</v>
      </c>
      <c r="F543" s="204">
        <v>58770</v>
      </c>
      <c r="G543" s="204">
        <v>52520</v>
      </c>
      <c r="H543" s="204">
        <v>47500</v>
      </c>
    </row>
    <row r="544" spans="1:8" x14ac:dyDescent="0.2">
      <c r="A544" s="208" t="s">
        <v>459</v>
      </c>
      <c r="B544" s="273"/>
      <c r="C544" s="204">
        <v>29310</v>
      </c>
      <c r="D544" s="204">
        <v>29550</v>
      </c>
      <c r="E544" s="204">
        <v>28260</v>
      </c>
      <c r="F544" s="204">
        <v>27260</v>
      </c>
      <c r="G544" s="204">
        <v>26850</v>
      </c>
      <c r="H544" s="204">
        <v>27180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164.78</v>
      </c>
      <c r="D550" s="195">
        <v>208.21</v>
      </c>
      <c r="E550" s="195">
        <v>251.7</v>
      </c>
      <c r="F550" s="195">
        <v>279.49</v>
      </c>
      <c r="G550" s="195">
        <v>430.12</v>
      </c>
      <c r="H550" s="195">
        <v>418.43</v>
      </c>
    </row>
    <row r="551" spans="1:8" ht="15.75" x14ac:dyDescent="0.2">
      <c r="A551" s="274" t="s">
        <v>473</v>
      </c>
      <c r="B551" s="275"/>
      <c r="C551" s="196">
        <v>533439</v>
      </c>
      <c r="D551" s="196">
        <v>645738</v>
      </c>
      <c r="E551" s="196">
        <v>772789</v>
      </c>
      <c r="F551" s="196">
        <v>820562</v>
      </c>
      <c r="G551" s="196">
        <v>1137776</v>
      </c>
      <c r="H551" s="196">
        <v>1457441</v>
      </c>
    </row>
    <row r="552" spans="1:8" ht="15.75" x14ac:dyDescent="0.2">
      <c r="A552" s="280" t="s">
        <v>474</v>
      </c>
      <c r="B552" s="275"/>
      <c r="C552" s="195">
        <v>308.89999999999998</v>
      </c>
      <c r="D552" s="195">
        <v>322.44</v>
      </c>
      <c r="E552" s="195">
        <v>325.7</v>
      </c>
      <c r="F552" s="195">
        <v>340.61</v>
      </c>
      <c r="G552" s="195">
        <v>378.03</v>
      </c>
      <c r="H552" s="195">
        <v>287.10000000000002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0.26356353926447396</v>
      </c>
      <c r="D556" s="197">
        <f>IF(AND(D550&gt;0,E550&gt;0)=TRUE,E550/D550-1,"")</f>
        <v>0.2088756543873973</v>
      </c>
      <c r="E556" s="197">
        <f>IF(AND(E550&gt;0,F550&gt;0)=TRUE,F550/E550-1,"")</f>
        <v>0.1104092173222091</v>
      </c>
      <c r="F556" s="197">
        <f>IF(AND(F550&gt;0,G550&gt;0)=TRUE,G550/F550-1,"")</f>
        <v>0.53894593724283513</v>
      </c>
      <c r="G556" s="197">
        <f>IF(AND(G550&gt;0,H550&gt;0)=TRUE,H550/G550-1,"")</f>
        <v>-2.7178461824607036E-2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0.21051891593977934</v>
      </c>
      <c r="D557" s="197">
        <f t="shared" si="20"/>
        <v>0.19675317233924594</v>
      </c>
      <c r="E557" s="197">
        <f t="shared" si="20"/>
        <v>6.1818944110229257E-2</v>
      </c>
      <c r="F557" s="197">
        <f t="shared" si="20"/>
        <v>0.38658139177783024</v>
      </c>
      <c r="G557" s="197">
        <f t="shared" si="20"/>
        <v>0.28095600540000842</v>
      </c>
    </row>
    <row r="558" spans="1:8" ht="15.75" x14ac:dyDescent="0.2">
      <c r="A558" s="280" t="s">
        <v>474</v>
      </c>
      <c r="B558" s="275"/>
      <c r="C558" s="197">
        <f t="shared" si="20"/>
        <v>4.3832955649077521E-2</v>
      </c>
      <c r="D558" s="197">
        <f t="shared" si="20"/>
        <v>1.0110408137948168E-2</v>
      </c>
      <c r="E558" s="197">
        <f t="shared" si="20"/>
        <v>4.577832361068479E-2</v>
      </c>
      <c r="F558" s="197">
        <f t="shared" si="20"/>
        <v>0.10986171868118944</v>
      </c>
      <c r="G558" s="197">
        <f t="shared" si="20"/>
        <v>-0.24053646535989193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97.83</v>
      </c>
      <c r="D562" s="195">
        <v>108.03</v>
      </c>
      <c r="E562" s="195">
        <v>107.96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350829</v>
      </c>
      <c r="D563" s="196">
        <v>379139</v>
      </c>
      <c r="E563" s="196">
        <v>363113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278.85000000000002</v>
      </c>
      <c r="D564" s="195">
        <v>284.94</v>
      </c>
      <c r="E564" s="195">
        <v>297.32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0.10426249616681993</v>
      </c>
      <c r="D568" s="197">
        <f>IF(AND(D562&gt;0,E562&gt;0)=TRUE,E562/D562-1,"")</f>
        <v>-6.4796815699352805E-4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8.0694583401030195E-2</v>
      </c>
      <c r="D569" s="197">
        <f t="shared" si="21"/>
        <v>-4.2269457903301944E-2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2.1839698762775583E-2</v>
      </c>
      <c r="D570" s="197">
        <f t="shared" si="21"/>
        <v>4.3447743384572135E-2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518</v>
      </c>
      <c r="B587" s="8"/>
      <c r="C587" s="8"/>
      <c r="D587" s="8"/>
      <c r="F587" s="217" t="s">
        <v>519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1632608</v>
      </c>
      <c r="E591" s="147">
        <v>693737</v>
      </c>
      <c r="F591" s="147">
        <v>63657</v>
      </c>
      <c r="G591" s="147">
        <v>1078320</v>
      </c>
      <c r="H591" s="147">
        <v>430726</v>
      </c>
      <c r="I591" s="147">
        <v>8443</v>
      </c>
    </row>
    <row r="592" spans="1:9" x14ac:dyDescent="0.2">
      <c r="A592" s="233" t="s">
        <v>121</v>
      </c>
      <c r="B592" s="234"/>
      <c r="C592" s="234"/>
      <c r="D592" s="148">
        <v>2009708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0.81236080067353067</v>
      </c>
      <c r="E593" s="87">
        <f t="shared" si="22"/>
        <v>0.34519293350078717</v>
      </c>
      <c r="F593" s="87">
        <f t="shared" si="22"/>
        <v>3.1674750759811875E-2</v>
      </c>
      <c r="G593" s="87">
        <f t="shared" si="22"/>
        <v>0.53655555931508458</v>
      </c>
      <c r="H593" s="87">
        <f t="shared" si="22"/>
        <v>0.21432267772233579</v>
      </c>
      <c r="I593" s="87">
        <f t="shared" si="22"/>
        <v>4.2011078226289588E-3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520</v>
      </c>
      <c r="E595" s="86" t="s">
        <v>520</v>
      </c>
      <c r="F595" s="86" t="s">
        <v>520</v>
      </c>
      <c r="G595" s="86" t="s">
        <v>520</v>
      </c>
      <c r="H595" s="86" t="s">
        <v>520</v>
      </c>
      <c r="I595" s="86" t="s">
        <v>520</v>
      </c>
    </row>
    <row r="596" spans="1:9" x14ac:dyDescent="0.2">
      <c r="A596" s="233" t="s">
        <v>124</v>
      </c>
      <c r="B596" s="234"/>
      <c r="C596" s="234"/>
      <c r="D596" s="143">
        <v>3798561</v>
      </c>
      <c r="E596" s="144">
        <v>1750461</v>
      </c>
      <c r="F596" s="144">
        <v>64817</v>
      </c>
      <c r="G596" s="144">
        <v>1413152</v>
      </c>
      <c r="H596" s="144">
        <v>558723</v>
      </c>
      <c r="I596" s="144">
        <v>11408</v>
      </c>
    </row>
    <row r="597" spans="1:9" x14ac:dyDescent="0.2">
      <c r="A597" s="233" t="s">
        <v>125</v>
      </c>
      <c r="B597" s="234"/>
      <c r="C597" s="234"/>
      <c r="D597" s="143">
        <v>99797</v>
      </c>
      <c r="E597" s="144">
        <v>88176</v>
      </c>
      <c r="F597" s="144">
        <v>141</v>
      </c>
      <c r="G597" s="144">
        <v>3953</v>
      </c>
      <c r="H597" s="144">
        <v>7308</v>
      </c>
      <c r="I597" s="144">
        <v>37</v>
      </c>
    </row>
    <row r="598" spans="1:9" x14ac:dyDescent="0.2">
      <c r="A598" s="233" t="s">
        <v>126</v>
      </c>
      <c r="B598" s="234"/>
      <c r="C598" s="234"/>
      <c r="D598" s="141">
        <v>2.2999999999999998</v>
      </c>
      <c r="E598" s="142">
        <v>2.5</v>
      </c>
      <c r="F598" s="142">
        <v>1</v>
      </c>
      <c r="G598" s="142">
        <v>1.3</v>
      </c>
      <c r="H598" s="142">
        <v>1.3</v>
      </c>
      <c r="I598" s="142">
        <v>1.4</v>
      </c>
    </row>
    <row r="599" spans="1:9" x14ac:dyDescent="0.2">
      <c r="A599" s="233" t="s">
        <v>127</v>
      </c>
      <c r="B599" s="234"/>
      <c r="C599" s="234"/>
      <c r="D599" s="88">
        <v>43415.31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59105735124</v>
      </c>
      <c r="E601" s="151">
        <v>25190367274</v>
      </c>
      <c r="F601" s="151">
        <v>24310801213</v>
      </c>
      <c r="G601" s="151">
        <v>5064608785</v>
      </c>
      <c r="H601" s="151">
        <v>4171716627</v>
      </c>
      <c r="I601" s="151">
        <v>368241225</v>
      </c>
    </row>
    <row r="602" spans="1:9" x14ac:dyDescent="0.2">
      <c r="A602" s="233" t="s">
        <v>130</v>
      </c>
      <c r="B602" s="234"/>
      <c r="C602" s="234"/>
      <c r="D602" s="152">
        <v>15560.03</v>
      </c>
      <c r="E602" s="153">
        <v>14390.7</v>
      </c>
      <c r="F602" s="153">
        <v>375068.29</v>
      </c>
      <c r="G602" s="153">
        <v>3583.91</v>
      </c>
      <c r="H602" s="153">
        <v>7466.52</v>
      </c>
      <c r="I602" s="153">
        <v>32279.21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22452406440</v>
      </c>
      <c r="E604" s="155">
        <v>13696214135</v>
      </c>
      <c r="F604" s="155">
        <v>458814998</v>
      </c>
      <c r="G604" s="155">
        <v>4961783125</v>
      </c>
      <c r="H604" s="155">
        <v>3083741298</v>
      </c>
      <c r="I604" s="155">
        <v>251852884</v>
      </c>
    </row>
    <row r="605" spans="1:9" x14ac:dyDescent="0.2">
      <c r="A605" s="233" t="s">
        <v>133</v>
      </c>
      <c r="B605" s="234"/>
      <c r="C605" s="234"/>
      <c r="D605" s="152">
        <v>5910.77</v>
      </c>
      <c r="E605" s="153">
        <v>7824.35</v>
      </c>
      <c r="F605" s="153">
        <v>7078.62</v>
      </c>
      <c r="G605" s="153">
        <v>3511.15</v>
      </c>
      <c r="H605" s="153">
        <v>5519.27</v>
      </c>
      <c r="I605" s="153">
        <v>22076.87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33928591645</v>
      </c>
      <c r="E607" s="157">
        <v>19749835433</v>
      </c>
      <c r="F607" s="157">
        <v>1845209377</v>
      </c>
      <c r="G607" s="157">
        <v>6031688703</v>
      </c>
      <c r="H607" s="157">
        <v>6015174132</v>
      </c>
      <c r="I607" s="157">
        <v>286684000</v>
      </c>
    </row>
    <row r="608" spans="1:9" x14ac:dyDescent="0.2">
      <c r="A608" s="233" t="s">
        <v>112</v>
      </c>
      <c r="B608" s="234"/>
      <c r="C608" s="234"/>
      <c r="D608" s="158">
        <v>19011.41</v>
      </c>
      <c r="E608" s="159">
        <v>18892.98</v>
      </c>
      <c r="F608" s="159">
        <v>94859.62</v>
      </c>
      <c r="G608" s="159">
        <v>15593.01</v>
      </c>
      <c r="H608" s="159">
        <v>18248.650000000001</v>
      </c>
      <c r="I608" s="159">
        <v>84418.14</v>
      </c>
    </row>
    <row r="609" spans="1:9" x14ac:dyDescent="0.2">
      <c r="A609" s="233" t="s">
        <v>135</v>
      </c>
      <c r="B609" s="234"/>
      <c r="C609" s="234"/>
      <c r="D609" s="143">
        <v>1784644</v>
      </c>
      <c r="E609" s="144">
        <v>1045353</v>
      </c>
      <c r="F609" s="144">
        <v>19452</v>
      </c>
      <c r="G609" s="144">
        <v>386820</v>
      </c>
      <c r="H609" s="144">
        <v>329623</v>
      </c>
      <c r="I609" s="144">
        <v>3396</v>
      </c>
    </row>
    <row r="610" spans="1:9" x14ac:dyDescent="0.2">
      <c r="A610" s="233" t="s">
        <v>113</v>
      </c>
      <c r="B610" s="234"/>
      <c r="C610" s="234"/>
      <c r="D610" s="87">
        <v>2.5100000000000001E-2</v>
      </c>
      <c r="E610" s="89">
        <v>1.47E-2</v>
      </c>
      <c r="F610" s="89">
        <v>2.9999999999999997E-4</v>
      </c>
      <c r="G610" s="89">
        <v>5.4000000000000003E-3</v>
      </c>
      <c r="H610" s="89">
        <v>4.5999999999999999E-3</v>
      </c>
      <c r="I610" s="89">
        <v>0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1.82</v>
      </c>
      <c r="E612" s="142">
        <v>1.02</v>
      </c>
      <c r="F612" s="142">
        <v>7.0000000000000007E-2</v>
      </c>
      <c r="G612" s="142">
        <v>1.02</v>
      </c>
      <c r="H612" s="142">
        <v>0.35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1.33</v>
      </c>
      <c r="E613" s="142">
        <v>1.1200000000000001</v>
      </c>
      <c r="F613" s="142">
        <v>0.03</v>
      </c>
      <c r="G613" s="142">
        <v>0.45</v>
      </c>
      <c r="H613" s="142">
        <v>0.39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1.31</v>
      </c>
      <c r="E614" s="142">
        <v>0.76</v>
      </c>
      <c r="F614" s="142">
        <v>0.03</v>
      </c>
      <c r="G614" s="142">
        <v>0.64</v>
      </c>
      <c r="H614" s="142">
        <v>0.4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0.73</v>
      </c>
      <c r="E615" s="142">
        <v>0.68</v>
      </c>
      <c r="F615" s="142">
        <v>0.02</v>
      </c>
      <c r="G615" s="142">
        <v>0.09</v>
      </c>
      <c r="H615" s="142">
        <v>0.28999999999999998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38</v>
      </c>
      <c r="E616" s="142">
        <v>21.76</v>
      </c>
      <c r="F616" s="142">
        <v>0.82</v>
      </c>
      <c r="G616" s="142">
        <v>14.62</v>
      </c>
      <c r="H616" s="142">
        <v>10.57</v>
      </c>
      <c r="I616" s="142">
        <v>0.16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43.19</v>
      </c>
      <c r="E618" s="142">
        <v>25.33</v>
      </c>
      <c r="F618" s="142">
        <v>0.96</v>
      </c>
      <c r="G618" s="142">
        <v>16.82</v>
      </c>
      <c r="H618" s="142">
        <v>12</v>
      </c>
      <c r="I618" s="142">
        <v>0.17</v>
      </c>
    </row>
    <row r="619" spans="1:9" x14ac:dyDescent="0.2">
      <c r="A619" s="263" t="s">
        <v>144</v>
      </c>
      <c r="B619" s="234"/>
      <c r="C619" s="234"/>
      <c r="D619" s="141">
        <v>41.37</v>
      </c>
      <c r="E619" s="142">
        <v>24.32</v>
      </c>
      <c r="F619" s="142">
        <v>0.89</v>
      </c>
      <c r="G619" s="142">
        <v>15.79</v>
      </c>
      <c r="H619" s="142">
        <v>11.65</v>
      </c>
      <c r="I619" s="142">
        <v>0.16</v>
      </c>
    </row>
    <row r="620" spans="1:9" x14ac:dyDescent="0.2">
      <c r="A620" s="263" t="s">
        <v>145</v>
      </c>
      <c r="B620" s="234"/>
      <c r="C620" s="234"/>
      <c r="D620" s="141">
        <v>40.04</v>
      </c>
      <c r="E620" s="142">
        <v>23.19</v>
      </c>
      <c r="F620" s="142">
        <v>0.86</v>
      </c>
      <c r="G620" s="142">
        <v>15.35</v>
      </c>
      <c r="H620" s="142">
        <v>11.26</v>
      </c>
      <c r="I620" s="142">
        <v>0.16</v>
      </c>
    </row>
    <row r="621" spans="1:9" x14ac:dyDescent="0.2">
      <c r="A621" s="263" t="s">
        <v>146</v>
      </c>
      <c r="B621" s="234"/>
      <c r="C621" s="234"/>
      <c r="D621" s="141">
        <v>38.74</v>
      </c>
      <c r="E621" s="142">
        <v>22.44</v>
      </c>
      <c r="F621" s="142">
        <v>0.84</v>
      </c>
      <c r="G621" s="142">
        <v>14.71</v>
      </c>
      <c r="H621" s="142">
        <v>10.86</v>
      </c>
      <c r="I621" s="142">
        <v>0.16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1603147</v>
      </c>
      <c r="E623" s="144">
        <v>662713</v>
      </c>
      <c r="F623" s="144">
        <v>63461</v>
      </c>
      <c r="G623" s="144">
        <v>1057275</v>
      </c>
      <c r="H623" s="144">
        <v>418710</v>
      </c>
      <c r="I623" s="144">
        <v>5400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0.52470000000000006</v>
      </c>
      <c r="E625" s="89">
        <v>0.27360000000000001</v>
      </c>
      <c r="F625" s="89">
        <v>0.69450000000000001</v>
      </c>
      <c r="G625" s="89">
        <v>0.77329999999999999</v>
      </c>
      <c r="H625" s="89">
        <v>0.58379999999999999</v>
      </c>
      <c r="I625" s="89">
        <v>0.86909999999999998</v>
      </c>
    </row>
    <row r="626" spans="1:9" x14ac:dyDescent="0.2">
      <c r="A626" s="233" t="s">
        <v>150</v>
      </c>
      <c r="B626" s="234"/>
      <c r="C626" s="234"/>
      <c r="D626" s="87">
        <v>7.9000000000000008E-3</v>
      </c>
      <c r="E626" s="89">
        <v>2.2599999999999999E-2</v>
      </c>
      <c r="F626" s="89">
        <v>0</v>
      </c>
      <c r="G626" s="89">
        <v>5.0000000000000001E-4</v>
      </c>
      <c r="H626" s="89">
        <v>0</v>
      </c>
      <c r="I626" s="89">
        <v>2.0000000000000001E-4</v>
      </c>
    </row>
    <row r="627" spans="1:9" x14ac:dyDescent="0.2">
      <c r="A627" s="233" t="s">
        <v>151</v>
      </c>
      <c r="B627" s="234"/>
      <c r="C627" s="234"/>
      <c r="D627" s="87">
        <v>3.8999999999999998E-3</v>
      </c>
      <c r="E627" s="89">
        <v>1.0800000000000001E-2</v>
      </c>
      <c r="F627" s="89">
        <v>0</v>
      </c>
      <c r="G627" s="89">
        <v>2.0000000000000001E-4</v>
      </c>
      <c r="H627" s="89">
        <v>2.0000000000000001E-4</v>
      </c>
      <c r="I627" s="89">
        <v>6.1899999999999997E-2</v>
      </c>
    </row>
    <row r="628" spans="1:9" x14ac:dyDescent="0.2">
      <c r="A628" s="233" t="s">
        <v>152</v>
      </c>
      <c r="B628" s="234"/>
      <c r="C628" s="234"/>
      <c r="D628" s="87">
        <v>3.7000000000000002E-3</v>
      </c>
      <c r="E628" s="89">
        <v>9.1999999999999998E-3</v>
      </c>
      <c r="F628" s="89">
        <v>0</v>
      </c>
      <c r="G628" s="89">
        <v>1E-4</v>
      </c>
      <c r="H628" s="89">
        <v>3.7000000000000002E-3</v>
      </c>
      <c r="I628" s="89">
        <v>6.9999999999999999E-4</v>
      </c>
    </row>
    <row r="629" spans="1:9" x14ac:dyDescent="0.2">
      <c r="A629" s="233" t="s">
        <v>153</v>
      </c>
      <c r="B629" s="234"/>
      <c r="C629" s="234"/>
      <c r="D629" s="87">
        <v>1.9599999999999999E-2</v>
      </c>
      <c r="E629" s="89">
        <v>3.04E-2</v>
      </c>
      <c r="F629" s="89">
        <v>2.4299999999999999E-2</v>
      </c>
      <c r="G629" s="89">
        <v>9.4000000000000004E-3</v>
      </c>
      <c r="H629" s="89">
        <v>2.1000000000000001E-2</v>
      </c>
      <c r="I629" s="89">
        <v>1.44E-2</v>
      </c>
    </row>
    <row r="630" spans="1:9" x14ac:dyDescent="0.2">
      <c r="A630" s="233" t="s">
        <v>154</v>
      </c>
      <c r="B630" s="234"/>
      <c r="C630" s="234"/>
      <c r="D630" s="87">
        <v>2.4E-2</v>
      </c>
      <c r="E630" s="89">
        <v>3.5099999999999999E-2</v>
      </c>
      <c r="F630" s="89">
        <v>2.1700000000000001E-2</v>
      </c>
      <c r="G630" s="89">
        <v>1.5100000000000001E-2</v>
      </c>
      <c r="H630" s="89">
        <v>1.7600000000000001E-2</v>
      </c>
      <c r="I630" s="89">
        <v>1.6500000000000001E-2</v>
      </c>
    </row>
    <row r="631" spans="1:9" x14ac:dyDescent="0.2">
      <c r="A631" s="233" t="s">
        <v>155</v>
      </c>
      <c r="B631" s="234"/>
      <c r="C631" s="234"/>
      <c r="D631" s="87">
        <v>1.5800000000000002E-2</v>
      </c>
      <c r="E631" s="89">
        <v>3.3799999999999997E-2</v>
      </c>
      <c r="F631" s="89">
        <v>9.2999999999999992E-3</v>
      </c>
      <c r="G631" s="89">
        <v>3.0000000000000001E-3</v>
      </c>
      <c r="H631" s="89">
        <v>1.43E-2</v>
      </c>
      <c r="I631" s="89">
        <v>7.0000000000000001E-3</v>
      </c>
    </row>
    <row r="632" spans="1:9" x14ac:dyDescent="0.2">
      <c r="A632" s="233" t="s">
        <v>156</v>
      </c>
      <c r="B632" s="234"/>
      <c r="C632" s="234"/>
      <c r="D632" s="87">
        <v>1.6299999999999999E-2</v>
      </c>
      <c r="E632" s="89">
        <v>2.53E-2</v>
      </c>
      <c r="F632" s="89">
        <v>8.0000000000000002E-3</v>
      </c>
      <c r="G632" s="89">
        <v>9.7000000000000003E-3</v>
      </c>
      <c r="H632" s="89">
        <v>1.2800000000000001E-2</v>
      </c>
      <c r="I632" s="89">
        <v>3.7000000000000002E-3</v>
      </c>
    </row>
    <row r="633" spans="1:9" x14ac:dyDescent="0.2">
      <c r="A633" s="233" t="s">
        <v>157</v>
      </c>
      <c r="B633" s="234"/>
      <c r="C633" s="234"/>
      <c r="D633" s="87">
        <v>9.7000000000000003E-3</v>
      </c>
      <c r="E633" s="89">
        <v>2.23E-2</v>
      </c>
      <c r="F633" s="89">
        <v>5.0000000000000001E-3</v>
      </c>
      <c r="G633" s="89">
        <v>1E-3</v>
      </c>
      <c r="H633" s="89">
        <v>8.9999999999999993E-3</v>
      </c>
      <c r="I633" s="89">
        <v>1.6999999999999999E-3</v>
      </c>
    </row>
    <row r="634" spans="1:9" x14ac:dyDescent="0.2">
      <c r="A634" s="233" t="s">
        <v>158</v>
      </c>
      <c r="B634" s="234"/>
      <c r="C634" s="234"/>
      <c r="D634" s="87">
        <v>0.37430000000000002</v>
      </c>
      <c r="E634" s="89">
        <v>0.53690000000000004</v>
      </c>
      <c r="F634" s="89">
        <v>0.23719999999999999</v>
      </c>
      <c r="G634" s="89">
        <v>0.18770000000000001</v>
      </c>
      <c r="H634" s="89">
        <v>0.33760000000000001</v>
      </c>
      <c r="I634" s="89">
        <v>2.4799999999999999E-2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0.4753</v>
      </c>
      <c r="E636" s="89">
        <v>0.72640000000000005</v>
      </c>
      <c r="F636" s="89">
        <v>0.30549999999999999</v>
      </c>
      <c r="G636" s="89">
        <v>0.22670000000000001</v>
      </c>
      <c r="H636" s="89">
        <v>0.41620000000000001</v>
      </c>
      <c r="I636" s="89">
        <v>0.13089999999999999</v>
      </c>
    </row>
    <row r="637" spans="1:9" x14ac:dyDescent="0.2">
      <c r="A637" s="233" t="s">
        <v>160</v>
      </c>
      <c r="B637" s="234"/>
      <c r="C637" s="234"/>
      <c r="D637" s="87">
        <v>0.46739999999999998</v>
      </c>
      <c r="E637" s="89">
        <v>0.70379999999999998</v>
      </c>
      <c r="F637" s="89">
        <v>0.30549999999999999</v>
      </c>
      <c r="G637" s="89">
        <v>0.22620000000000001</v>
      </c>
      <c r="H637" s="89">
        <v>0.41620000000000001</v>
      </c>
      <c r="I637" s="89">
        <v>0.13070000000000001</v>
      </c>
    </row>
    <row r="638" spans="1:9" x14ac:dyDescent="0.2">
      <c r="A638" s="233" t="s">
        <v>161</v>
      </c>
      <c r="B638" s="234"/>
      <c r="C638" s="234"/>
      <c r="D638" s="87">
        <v>0.46339999999999998</v>
      </c>
      <c r="E638" s="89">
        <v>0.69299999999999995</v>
      </c>
      <c r="F638" s="89">
        <v>0.30549999999999999</v>
      </c>
      <c r="G638" s="89">
        <v>0.22600000000000001</v>
      </c>
      <c r="H638" s="89">
        <v>0.41599999999999998</v>
      </c>
      <c r="I638" s="89">
        <v>6.8900000000000003E-2</v>
      </c>
    </row>
    <row r="639" spans="1:9" x14ac:dyDescent="0.2">
      <c r="A639" s="233" t="s">
        <v>162</v>
      </c>
      <c r="B639" s="234"/>
      <c r="C639" s="234"/>
      <c r="D639" s="87">
        <v>0.45979999999999999</v>
      </c>
      <c r="E639" s="89">
        <v>0.68379999999999996</v>
      </c>
      <c r="F639" s="89">
        <v>0.30549999999999999</v>
      </c>
      <c r="G639" s="89">
        <v>0.2258</v>
      </c>
      <c r="H639" s="89">
        <v>0.4123</v>
      </c>
      <c r="I639" s="89">
        <v>6.8099999999999994E-2</v>
      </c>
    </row>
    <row r="640" spans="1:9" x14ac:dyDescent="0.2">
      <c r="A640" s="233" t="s">
        <v>163</v>
      </c>
      <c r="B640" s="234"/>
      <c r="C640" s="234"/>
      <c r="D640" s="87">
        <v>0.44009999999999999</v>
      </c>
      <c r="E640" s="89">
        <v>0.65349999999999997</v>
      </c>
      <c r="F640" s="89">
        <v>0.28120000000000001</v>
      </c>
      <c r="G640" s="89">
        <v>0.21640000000000001</v>
      </c>
      <c r="H640" s="89">
        <v>0.39119999999999999</v>
      </c>
      <c r="I640" s="89">
        <v>5.3699999999999998E-2</v>
      </c>
    </row>
    <row r="641" spans="1:9" x14ac:dyDescent="0.2">
      <c r="A641" s="233" t="s">
        <v>164</v>
      </c>
      <c r="B641" s="234"/>
      <c r="C641" s="234"/>
      <c r="D641" s="87">
        <v>0.41610000000000003</v>
      </c>
      <c r="E641" s="89">
        <v>0.61829999999999996</v>
      </c>
      <c r="F641" s="89">
        <v>0.25950000000000001</v>
      </c>
      <c r="G641" s="89">
        <v>0.2014</v>
      </c>
      <c r="H641" s="89">
        <v>0.37369999999999998</v>
      </c>
      <c r="I641" s="89">
        <v>3.7199999999999997E-2</v>
      </c>
    </row>
    <row r="642" spans="1:9" x14ac:dyDescent="0.2">
      <c r="A642" s="233" t="s">
        <v>165</v>
      </c>
      <c r="B642" s="234"/>
      <c r="C642" s="234"/>
      <c r="D642" s="87">
        <v>0.40029999999999999</v>
      </c>
      <c r="E642" s="89">
        <v>0.58450000000000002</v>
      </c>
      <c r="F642" s="89">
        <v>0.25009999999999999</v>
      </c>
      <c r="G642" s="89">
        <v>0.1983</v>
      </c>
      <c r="H642" s="89">
        <v>0.3594</v>
      </c>
      <c r="I642" s="89">
        <v>3.0200000000000001E-2</v>
      </c>
    </row>
    <row r="643" spans="1:9" x14ac:dyDescent="0.2">
      <c r="A643" s="233" t="s">
        <v>166</v>
      </c>
      <c r="B643" s="234"/>
      <c r="C643" s="234"/>
      <c r="D643" s="87">
        <v>0.38400000000000001</v>
      </c>
      <c r="E643" s="89">
        <v>0.55920000000000003</v>
      </c>
      <c r="F643" s="89">
        <v>0.24210000000000001</v>
      </c>
      <c r="G643" s="89">
        <v>0.18859999999999999</v>
      </c>
      <c r="H643" s="89">
        <v>0.34660000000000002</v>
      </c>
      <c r="I643" s="89">
        <v>2.6499999999999999E-2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518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518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5.1083483268857595E-2</v>
      </c>
      <c r="C772" s="96">
        <f t="shared" ref="C772:C779" si="24">-D68/$B$58</f>
        <v>-5.091228667949256E-2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8.7429100927037845E-2</v>
      </c>
      <c r="C773" s="96">
        <f t="shared" si="24"/>
        <v>-7.7032647854433034E-2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2.7987318155564513E-2</v>
      </c>
      <c r="C774" s="96">
        <f t="shared" si="24"/>
        <v>-2.626828832497434E-2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5.6795299573255104E-2</v>
      </c>
      <c r="C775" s="96">
        <f t="shared" si="24"/>
        <v>-5.8011958829713411E-2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8.6841132058223455E-2</v>
      </c>
      <c r="C776" s="96">
        <f t="shared" si="24"/>
        <v>-9.6653771519037313E-2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7.1750900651959826E-2</v>
      </c>
      <c r="C777" s="96">
        <f t="shared" si="24"/>
        <v>-7.6508669943779375E-2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5.6574655425311329E-2</v>
      </c>
      <c r="C778" s="96">
        <f t="shared" si="24"/>
        <v>-6.6587162748951836E-2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5.0288998125979083E-2</v>
      </c>
      <c r="C779" s="96">
        <f t="shared" si="24"/>
        <v>-5.9274325913429377E-2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178.14</v>
      </c>
      <c r="D785" s="97">
        <v>185.88</v>
      </c>
      <c r="E785" s="97">
        <v>152</v>
      </c>
      <c r="F785" s="97">
        <v>138.31</v>
      </c>
      <c r="G785" s="94">
        <v>98.27</v>
      </c>
      <c r="H785" s="97">
        <v>83.08</v>
      </c>
      <c r="I785" s="97">
        <v>56.65</v>
      </c>
      <c r="J785" s="97">
        <v>50.9</v>
      </c>
      <c r="K785" s="94">
        <v>26.35</v>
      </c>
      <c r="L785" s="94">
        <v>27.51</v>
      </c>
      <c r="M785" s="94">
        <v>27.22</v>
      </c>
      <c r="N785" s="97">
        <v>23.89</v>
      </c>
      <c r="O785" s="94">
        <v>4.08</v>
      </c>
      <c r="P785" s="94">
        <v>4.74</v>
      </c>
      <c r="Q785" s="94">
        <v>3.12</v>
      </c>
      <c r="R785" s="97">
        <v>4.45</v>
      </c>
      <c r="W785" s="93"/>
    </row>
    <row r="786" spans="1:23" x14ac:dyDescent="0.2">
      <c r="A786" s="94"/>
      <c r="B786" s="94" t="s">
        <v>225</v>
      </c>
      <c r="C786" s="94">
        <v>194.66</v>
      </c>
      <c r="D786" s="97">
        <v>179.64</v>
      </c>
      <c r="E786" s="97">
        <v>158.62</v>
      </c>
      <c r="F786" s="97">
        <v>135.81</v>
      </c>
      <c r="G786" s="94">
        <v>92.19</v>
      </c>
      <c r="H786" s="97">
        <v>72.209999999999994</v>
      </c>
      <c r="I786" s="97">
        <v>57.02</v>
      </c>
      <c r="J786" s="97">
        <v>49.7</v>
      </c>
      <c r="K786" s="94">
        <v>29.22</v>
      </c>
      <c r="L786" s="94">
        <v>28.89</v>
      </c>
      <c r="M786" s="94">
        <v>26.43</v>
      </c>
      <c r="N786" s="97">
        <v>24.31</v>
      </c>
      <c r="O786" s="94">
        <v>4.99</v>
      </c>
      <c r="P786" s="94">
        <v>4.54</v>
      </c>
      <c r="Q786" s="94">
        <v>4.41</v>
      </c>
      <c r="R786" s="97">
        <v>4.33</v>
      </c>
      <c r="W786" s="93"/>
    </row>
    <row r="787" spans="1:23" x14ac:dyDescent="0.2">
      <c r="A787" s="94"/>
      <c r="B787" s="94" t="s">
        <v>226</v>
      </c>
      <c r="C787" s="94">
        <v>203.49</v>
      </c>
      <c r="D787" s="97">
        <v>179.6</v>
      </c>
      <c r="E787" s="97">
        <v>201.78</v>
      </c>
      <c r="F787" s="97">
        <v>166.69</v>
      </c>
      <c r="G787" s="94">
        <v>97.06</v>
      </c>
      <c r="H787" s="97">
        <v>68.13</v>
      </c>
      <c r="I787" s="97">
        <v>66.22</v>
      </c>
      <c r="J787" s="97">
        <v>57.06</v>
      </c>
      <c r="K787" s="94">
        <v>29.01</v>
      </c>
      <c r="L787" s="94">
        <v>28.39</v>
      </c>
      <c r="M787" s="94">
        <v>37.29</v>
      </c>
      <c r="N787" s="97">
        <v>29.59</v>
      </c>
      <c r="O787" s="94">
        <v>5.49</v>
      </c>
      <c r="P787" s="94">
        <v>6.62</v>
      </c>
      <c r="Q787" s="94">
        <v>7.41</v>
      </c>
      <c r="R787" s="97">
        <v>6.49</v>
      </c>
      <c r="W787" s="93"/>
    </row>
    <row r="788" spans="1:23" x14ac:dyDescent="0.2">
      <c r="A788" s="94"/>
      <c r="B788" s="94" t="s">
        <v>227</v>
      </c>
      <c r="C788" s="94">
        <v>205.9</v>
      </c>
      <c r="D788" s="97">
        <v>83.99</v>
      </c>
      <c r="E788" s="97">
        <v>172.23</v>
      </c>
      <c r="F788" s="97">
        <v>161.44999999999999</v>
      </c>
      <c r="G788" s="94">
        <v>88.99</v>
      </c>
      <c r="H788" s="97">
        <v>32.799999999999997</v>
      </c>
      <c r="I788" s="97">
        <v>54.23</v>
      </c>
      <c r="J788" s="97">
        <v>52.86</v>
      </c>
      <c r="K788" s="94">
        <v>29.88</v>
      </c>
      <c r="L788" s="94">
        <v>10.78</v>
      </c>
      <c r="M788" s="94">
        <v>36.130000000000003</v>
      </c>
      <c r="N788" s="97">
        <v>32.92</v>
      </c>
      <c r="O788" s="94">
        <v>5.24</v>
      </c>
      <c r="P788" s="94">
        <v>2.25</v>
      </c>
      <c r="Q788" s="94">
        <v>5.49</v>
      </c>
      <c r="R788" s="97">
        <v>5.49</v>
      </c>
      <c r="W788" s="93"/>
    </row>
    <row r="789" spans="1:23" x14ac:dyDescent="0.2">
      <c r="A789" s="94"/>
      <c r="B789" s="94" t="s">
        <v>228</v>
      </c>
      <c r="C789" s="94">
        <v>222.3</v>
      </c>
      <c r="D789" s="97">
        <v>81.5</v>
      </c>
      <c r="E789" s="97">
        <v>178.14</v>
      </c>
      <c r="F789" s="97">
        <v>178.18</v>
      </c>
      <c r="G789" s="94">
        <v>98.98</v>
      </c>
      <c r="H789" s="97">
        <v>31.51</v>
      </c>
      <c r="I789" s="97">
        <v>58.81</v>
      </c>
      <c r="J789" s="97">
        <v>53.15</v>
      </c>
      <c r="K789" s="94">
        <v>37</v>
      </c>
      <c r="L789" s="94">
        <v>11.65</v>
      </c>
      <c r="M789" s="94">
        <v>37.04</v>
      </c>
      <c r="N789" s="97">
        <v>35.090000000000003</v>
      </c>
      <c r="O789" s="94">
        <v>5.74</v>
      </c>
      <c r="P789" s="94">
        <v>2.04</v>
      </c>
      <c r="Q789" s="94">
        <v>5.91</v>
      </c>
      <c r="R789" s="97">
        <v>6.41</v>
      </c>
      <c r="W789" s="93"/>
    </row>
    <row r="790" spans="1:23" x14ac:dyDescent="0.2">
      <c r="A790" s="94"/>
      <c r="B790" s="94" t="s">
        <v>229</v>
      </c>
      <c r="C790" s="94">
        <v>208.07</v>
      </c>
      <c r="D790" s="97">
        <v>139.35</v>
      </c>
      <c r="E790" s="97">
        <v>180.35</v>
      </c>
      <c r="F790" s="97">
        <v>160.44999999999999</v>
      </c>
      <c r="G790" s="94">
        <v>91.15</v>
      </c>
      <c r="H790" s="97">
        <v>51.49</v>
      </c>
      <c r="I790" s="97">
        <v>64.56</v>
      </c>
      <c r="J790" s="97">
        <v>54.07</v>
      </c>
      <c r="K790" s="94">
        <v>32.01</v>
      </c>
      <c r="L790" s="94">
        <v>22.81</v>
      </c>
      <c r="M790" s="94">
        <v>33.049999999999997</v>
      </c>
      <c r="N790" s="97">
        <v>31.59</v>
      </c>
      <c r="O790" s="94">
        <v>5.99</v>
      </c>
      <c r="P790" s="94">
        <v>3.83</v>
      </c>
      <c r="Q790" s="94">
        <v>5.41</v>
      </c>
      <c r="R790" s="97">
        <v>5.54</v>
      </c>
      <c r="W790" s="93"/>
    </row>
    <row r="791" spans="1:23" x14ac:dyDescent="0.2">
      <c r="A791" s="94"/>
      <c r="B791" s="94" t="s">
        <v>230</v>
      </c>
      <c r="C791" s="94">
        <v>220.14</v>
      </c>
      <c r="D791" s="97">
        <v>167.57</v>
      </c>
      <c r="E791" s="97">
        <v>174.1</v>
      </c>
      <c r="F791" s="97">
        <v>170.65</v>
      </c>
      <c r="G791" s="94">
        <v>98.93</v>
      </c>
      <c r="H791" s="97">
        <v>61.18</v>
      </c>
      <c r="I791" s="97">
        <v>65.64</v>
      </c>
      <c r="J791" s="97">
        <v>57.27</v>
      </c>
      <c r="K791" s="94">
        <v>35.96</v>
      </c>
      <c r="L791" s="94">
        <v>28.93</v>
      </c>
      <c r="M791" s="94">
        <v>30.97</v>
      </c>
      <c r="N791" s="97">
        <v>35.840000000000003</v>
      </c>
      <c r="O791" s="94">
        <v>4.99</v>
      </c>
      <c r="P791" s="94">
        <v>4.29</v>
      </c>
      <c r="Q791" s="94">
        <v>4.91</v>
      </c>
      <c r="R791" s="97">
        <v>5.54</v>
      </c>
      <c r="W791" s="93"/>
    </row>
    <row r="792" spans="1:23" x14ac:dyDescent="0.2">
      <c r="A792" s="94"/>
      <c r="B792" s="94" t="s">
        <v>231</v>
      </c>
      <c r="C792" s="94">
        <v>198.29</v>
      </c>
      <c r="D792" s="97">
        <v>180.06</v>
      </c>
      <c r="E792" s="97">
        <v>165.7</v>
      </c>
      <c r="F792" s="97">
        <v>168.65</v>
      </c>
      <c r="G792" s="94">
        <v>86.36</v>
      </c>
      <c r="H792" s="97">
        <v>66.59</v>
      </c>
      <c r="I792" s="97">
        <v>58.44</v>
      </c>
      <c r="J792" s="97">
        <v>59.48</v>
      </c>
      <c r="K792" s="94">
        <v>33.049999999999997</v>
      </c>
      <c r="L792" s="94">
        <v>32.51</v>
      </c>
      <c r="M792" s="94">
        <v>30.47</v>
      </c>
      <c r="N792" s="97">
        <v>31.72</v>
      </c>
      <c r="O792" s="94">
        <v>6.08</v>
      </c>
      <c r="P792" s="94">
        <v>4.25</v>
      </c>
      <c r="Q792" s="94">
        <v>5.24</v>
      </c>
      <c r="R792" s="97">
        <v>4.45</v>
      </c>
      <c r="W792" s="93"/>
    </row>
    <row r="793" spans="1:23" x14ac:dyDescent="0.2">
      <c r="A793" s="94"/>
      <c r="B793" s="94" t="s">
        <v>232</v>
      </c>
      <c r="C793" s="94">
        <v>190.5</v>
      </c>
      <c r="D793" s="97">
        <v>178.27</v>
      </c>
      <c r="E793" s="97">
        <v>169.4</v>
      </c>
      <c r="F793" s="97">
        <v>151.75</v>
      </c>
      <c r="G793" s="94">
        <v>79.83</v>
      </c>
      <c r="H793" s="97">
        <v>63.85</v>
      </c>
      <c r="I793" s="97">
        <v>60.68</v>
      </c>
      <c r="J793" s="97">
        <v>52.82</v>
      </c>
      <c r="K793" s="94">
        <v>30.76</v>
      </c>
      <c r="L793" s="94">
        <v>32.299999999999997</v>
      </c>
      <c r="M793" s="94">
        <v>29.01</v>
      </c>
      <c r="N793" s="97">
        <v>27.43</v>
      </c>
      <c r="O793" s="94">
        <v>5.74</v>
      </c>
      <c r="P793" s="94">
        <v>5.24</v>
      </c>
      <c r="Q793" s="94">
        <v>5.16</v>
      </c>
      <c r="R793" s="97">
        <v>5.04</v>
      </c>
      <c r="W793" s="93"/>
    </row>
    <row r="794" spans="1:23" x14ac:dyDescent="0.2">
      <c r="A794" s="94"/>
      <c r="B794" s="94" t="s">
        <v>233</v>
      </c>
      <c r="C794" s="94">
        <v>200.37</v>
      </c>
      <c r="D794" s="97">
        <v>179.39</v>
      </c>
      <c r="E794" s="97">
        <v>173.52</v>
      </c>
      <c r="F794" s="97">
        <v>160.91</v>
      </c>
      <c r="G794" s="94">
        <v>85.53</v>
      </c>
      <c r="H794" s="97">
        <v>67.180000000000007</v>
      </c>
      <c r="I794" s="97">
        <v>65.180000000000007</v>
      </c>
      <c r="J794" s="97">
        <v>55.11</v>
      </c>
      <c r="K794" s="94">
        <v>31.38</v>
      </c>
      <c r="L794" s="94">
        <v>31.67</v>
      </c>
      <c r="M794" s="94">
        <v>30.3</v>
      </c>
      <c r="N794" s="97">
        <v>28.05</v>
      </c>
      <c r="O794" s="94">
        <v>5.41</v>
      </c>
      <c r="P794" s="94">
        <v>4.58</v>
      </c>
      <c r="Q794" s="94">
        <v>5.83</v>
      </c>
      <c r="R794" s="97">
        <v>6.33</v>
      </c>
      <c r="W794" s="93"/>
    </row>
    <row r="795" spans="1:23" x14ac:dyDescent="0.2">
      <c r="A795" s="94"/>
      <c r="B795" s="94" t="s">
        <v>234</v>
      </c>
      <c r="C795" s="94">
        <v>163.86</v>
      </c>
      <c r="D795" s="97">
        <v>157.19999999999999</v>
      </c>
      <c r="E795" s="97">
        <v>150.05000000000001</v>
      </c>
      <c r="F795" s="97">
        <v>145.47</v>
      </c>
      <c r="G795" s="94">
        <v>77.33</v>
      </c>
      <c r="H795" s="97">
        <v>60.6</v>
      </c>
      <c r="I795" s="97">
        <v>57.27</v>
      </c>
      <c r="J795" s="97">
        <v>50.53</v>
      </c>
      <c r="K795" s="94">
        <v>17.690000000000001</v>
      </c>
      <c r="L795" s="94">
        <v>23.35</v>
      </c>
      <c r="M795" s="94">
        <v>26.47</v>
      </c>
      <c r="N795" s="97">
        <v>26.8</v>
      </c>
      <c r="O795" s="94">
        <v>3.41</v>
      </c>
      <c r="P795" s="94">
        <v>3.91</v>
      </c>
      <c r="Q795" s="94">
        <v>4.25</v>
      </c>
      <c r="R795" s="97">
        <v>5.33</v>
      </c>
      <c r="W795" s="93"/>
    </row>
    <row r="796" spans="1:23" x14ac:dyDescent="0.2">
      <c r="A796" s="94"/>
      <c r="B796" s="94" t="s">
        <v>235</v>
      </c>
      <c r="C796" s="94">
        <v>168.44</v>
      </c>
      <c r="D796" s="97">
        <v>161.12</v>
      </c>
      <c r="E796" s="97">
        <v>151.71</v>
      </c>
      <c r="F796" s="97"/>
      <c r="G796" s="94">
        <v>71.13</v>
      </c>
      <c r="H796" s="97">
        <v>62.22</v>
      </c>
      <c r="I796" s="97">
        <v>54.9</v>
      </c>
      <c r="J796" s="97"/>
      <c r="K796" s="94">
        <v>24.6</v>
      </c>
      <c r="L796" s="94">
        <v>26.18</v>
      </c>
      <c r="M796" s="94">
        <v>26.76</v>
      </c>
      <c r="N796" s="97"/>
      <c r="O796" s="94">
        <v>4.62</v>
      </c>
      <c r="P796" s="94">
        <v>3.79</v>
      </c>
      <c r="Q796" s="94">
        <v>4.54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0.25</v>
      </c>
      <c r="D801" s="97">
        <v>0.25</v>
      </c>
      <c r="E801" s="97">
        <v>0.08</v>
      </c>
      <c r="F801" s="97">
        <v>0.08</v>
      </c>
      <c r="G801" s="94">
        <v>22.27</v>
      </c>
      <c r="H801" s="97">
        <v>23.39</v>
      </c>
      <c r="I801" s="97">
        <v>22.48</v>
      </c>
      <c r="J801" s="97">
        <v>20.309999999999999</v>
      </c>
      <c r="K801" s="94">
        <v>2.12</v>
      </c>
      <c r="L801" s="94">
        <v>2.62</v>
      </c>
      <c r="M801" s="94">
        <v>2.12</v>
      </c>
      <c r="N801" s="97">
        <v>1.37</v>
      </c>
      <c r="O801" s="94">
        <v>24.81</v>
      </c>
      <c r="P801" s="94">
        <v>44.29</v>
      </c>
      <c r="Q801" s="94">
        <v>40.33</v>
      </c>
      <c r="R801" s="97">
        <v>37.29</v>
      </c>
    </row>
    <row r="802" spans="1:18" x14ac:dyDescent="0.2">
      <c r="A802" s="94"/>
      <c r="B802" s="94" t="s">
        <v>225</v>
      </c>
      <c r="C802" s="94">
        <v>0.12</v>
      </c>
      <c r="D802" s="97">
        <v>0.21</v>
      </c>
      <c r="E802" s="97">
        <v>0.17</v>
      </c>
      <c r="F802" s="97">
        <v>0.17</v>
      </c>
      <c r="G802" s="94">
        <v>23.47</v>
      </c>
      <c r="H802" s="97">
        <v>24.6</v>
      </c>
      <c r="I802" s="97">
        <v>24.64</v>
      </c>
      <c r="J802" s="97">
        <v>18.649999999999999</v>
      </c>
      <c r="K802" s="94">
        <v>3.12</v>
      </c>
      <c r="L802" s="94">
        <v>1.87</v>
      </c>
      <c r="M802" s="94">
        <v>1.71</v>
      </c>
      <c r="N802" s="97">
        <v>1.46</v>
      </c>
      <c r="O802" s="94">
        <v>41.54</v>
      </c>
      <c r="P802" s="94">
        <v>47.32</v>
      </c>
      <c r="Q802" s="94">
        <v>44.24</v>
      </c>
      <c r="R802" s="97">
        <v>37.21</v>
      </c>
    </row>
    <row r="803" spans="1:18" x14ac:dyDescent="0.2">
      <c r="A803" s="94"/>
      <c r="B803" s="94" t="s">
        <v>226</v>
      </c>
      <c r="C803" s="94">
        <v>0.12</v>
      </c>
      <c r="D803" s="97">
        <v>0.21</v>
      </c>
      <c r="E803" s="97">
        <v>0.37</v>
      </c>
      <c r="F803" s="97">
        <v>0.21</v>
      </c>
      <c r="G803" s="94">
        <v>25.01</v>
      </c>
      <c r="H803" s="97">
        <v>25.43</v>
      </c>
      <c r="I803" s="97">
        <v>31.22</v>
      </c>
      <c r="J803" s="97">
        <v>24.14</v>
      </c>
      <c r="K803" s="94">
        <v>2.25</v>
      </c>
      <c r="L803" s="94">
        <v>1.71</v>
      </c>
      <c r="M803" s="94">
        <v>2.25</v>
      </c>
      <c r="N803" s="97">
        <v>1.29</v>
      </c>
      <c r="O803" s="94">
        <v>44.54</v>
      </c>
      <c r="P803" s="94">
        <v>49.11</v>
      </c>
      <c r="Q803" s="94">
        <v>57.02</v>
      </c>
      <c r="R803" s="97">
        <v>47.91</v>
      </c>
    </row>
    <row r="804" spans="1:18" x14ac:dyDescent="0.2">
      <c r="A804" s="94"/>
      <c r="B804" s="94" t="s">
        <v>227</v>
      </c>
      <c r="C804" s="94">
        <v>0.12</v>
      </c>
      <c r="D804" s="97">
        <v>0.08</v>
      </c>
      <c r="E804" s="97">
        <v>0.17</v>
      </c>
      <c r="F804" s="97">
        <v>0.17</v>
      </c>
      <c r="G804" s="94">
        <v>27.8</v>
      </c>
      <c r="H804" s="97">
        <v>12.15</v>
      </c>
      <c r="I804" s="97">
        <v>26.47</v>
      </c>
      <c r="J804" s="97">
        <v>22.93</v>
      </c>
      <c r="K804" s="94">
        <v>2.21</v>
      </c>
      <c r="L804" s="94">
        <v>0.83</v>
      </c>
      <c r="M804" s="94">
        <v>2.62</v>
      </c>
      <c r="N804" s="97">
        <v>1.54</v>
      </c>
      <c r="O804" s="94">
        <v>51.65</v>
      </c>
      <c r="P804" s="94">
        <v>25.1</v>
      </c>
      <c r="Q804" s="94">
        <v>47.12</v>
      </c>
      <c r="R804" s="97">
        <v>45.53</v>
      </c>
    </row>
    <row r="805" spans="1:18" x14ac:dyDescent="0.2">
      <c r="A805" s="94"/>
      <c r="B805" s="94" t="s">
        <v>228</v>
      </c>
      <c r="C805" s="94">
        <v>0.25</v>
      </c>
      <c r="D805" s="97">
        <v>0.08</v>
      </c>
      <c r="E805" s="97">
        <v>0.25</v>
      </c>
      <c r="F805" s="97">
        <v>0.25</v>
      </c>
      <c r="G805" s="94">
        <v>30.01</v>
      </c>
      <c r="H805" s="97">
        <v>10.7</v>
      </c>
      <c r="I805" s="97">
        <v>26.55</v>
      </c>
      <c r="J805" s="97">
        <v>28.59</v>
      </c>
      <c r="K805" s="94">
        <v>2.12</v>
      </c>
      <c r="L805" s="94">
        <v>0.75</v>
      </c>
      <c r="M805" s="94">
        <v>2.25</v>
      </c>
      <c r="N805" s="97">
        <v>1.87</v>
      </c>
      <c r="O805" s="94">
        <v>48.2</v>
      </c>
      <c r="P805" s="94">
        <v>24.76</v>
      </c>
      <c r="Q805" s="94">
        <v>47.32</v>
      </c>
      <c r="R805" s="97">
        <v>52.82</v>
      </c>
    </row>
    <row r="806" spans="1:18" x14ac:dyDescent="0.2">
      <c r="A806" s="94"/>
      <c r="B806" s="94" t="s">
        <v>229</v>
      </c>
      <c r="C806" s="94">
        <v>0.17</v>
      </c>
      <c r="D806" s="97">
        <v>0.08</v>
      </c>
      <c r="E806" s="97">
        <v>0.12</v>
      </c>
      <c r="F806" s="97">
        <v>0.12</v>
      </c>
      <c r="G806" s="94">
        <v>28.14</v>
      </c>
      <c r="H806" s="97">
        <v>20.39</v>
      </c>
      <c r="I806" s="97">
        <v>26.14</v>
      </c>
      <c r="J806" s="97">
        <v>22.1</v>
      </c>
      <c r="K806" s="94">
        <v>2.37</v>
      </c>
      <c r="L806" s="94">
        <v>1.46</v>
      </c>
      <c r="M806" s="94">
        <v>2.29</v>
      </c>
      <c r="N806" s="97">
        <v>1.75</v>
      </c>
      <c r="O806" s="94">
        <v>48.24</v>
      </c>
      <c r="P806" s="94">
        <v>39.29</v>
      </c>
      <c r="Q806" s="94">
        <v>48.78</v>
      </c>
      <c r="R806" s="97">
        <v>45.28</v>
      </c>
    </row>
    <row r="807" spans="1:18" x14ac:dyDescent="0.2">
      <c r="A807" s="94"/>
      <c r="B807" s="94" t="s">
        <v>230</v>
      </c>
      <c r="C807" s="94">
        <v>0.12</v>
      </c>
      <c r="D807" s="97">
        <v>0.17</v>
      </c>
      <c r="E807" s="97">
        <v>0.17</v>
      </c>
      <c r="F807" s="97">
        <v>0.12</v>
      </c>
      <c r="G807" s="94">
        <v>26.14</v>
      </c>
      <c r="H807" s="97">
        <v>23.27</v>
      </c>
      <c r="I807" s="97">
        <v>24.64</v>
      </c>
      <c r="J807" s="97">
        <v>24.22</v>
      </c>
      <c r="K807" s="94">
        <v>3.16</v>
      </c>
      <c r="L807" s="94">
        <v>2.37</v>
      </c>
      <c r="M807" s="94">
        <v>2.33</v>
      </c>
      <c r="N807" s="97">
        <v>1.46</v>
      </c>
      <c r="O807" s="94">
        <v>50.82</v>
      </c>
      <c r="P807" s="94">
        <v>47.37</v>
      </c>
      <c r="Q807" s="94">
        <v>45.45</v>
      </c>
      <c r="R807" s="97">
        <v>46.2</v>
      </c>
    </row>
    <row r="808" spans="1:18" x14ac:dyDescent="0.2">
      <c r="A808" s="94"/>
      <c r="B808" s="94" t="s">
        <v>231</v>
      </c>
      <c r="C808" s="94">
        <v>0.21</v>
      </c>
      <c r="D808" s="97">
        <v>0.21</v>
      </c>
      <c r="E808" s="97">
        <v>0.04</v>
      </c>
      <c r="F808" s="97">
        <v>0.12</v>
      </c>
      <c r="G808" s="94">
        <v>24.06</v>
      </c>
      <c r="H808" s="97">
        <v>24.52</v>
      </c>
      <c r="I808" s="97">
        <v>24.97</v>
      </c>
      <c r="J808" s="97">
        <v>23.1</v>
      </c>
      <c r="K808" s="94">
        <v>3.41</v>
      </c>
      <c r="L808" s="94">
        <v>2.62</v>
      </c>
      <c r="M808" s="94">
        <v>2.5</v>
      </c>
      <c r="N808" s="97">
        <v>2.54</v>
      </c>
      <c r="O808" s="94">
        <v>45.12</v>
      </c>
      <c r="P808" s="94">
        <v>49.36</v>
      </c>
      <c r="Q808" s="94">
        <v>44.04</v>
      </c>
      <c r="R808" s="97">
        <v>47.24</v>
      </c>
    </row>
    <row r="809" spans="1:18" x14ac:dyDescent="0.2">
      <c r="A809" s="94"/>
      <c r="B809" s="94" t="s">
        <v>232</v>
      </c>
      <c r="C809" s="94">
        <v>0.12</v>
      </c>
      <c r="D809" s="97">
        <v>0.17</v>
      </c>
      <c r="E809" s="97">
        <v>0.08</v>
      </c>
      <c r="F809" s="97">
        <v>0.04</v>
      </c>
      <c r="G809" s="94">
        <v>23.85</v>
      </c>
      <c r="H809" s="97">
        <v>25.18</v>
      </c>
      <c r="I809" s="97">
        <v>23.35</v>
      </c>
      <c r="J809" s="97">
        <v>20.85</v>
      </c>
      <c r="K809" s="94">
        <v>2.66</v>
      </c>
      <c r="L809" s="94">
        <v>2.62</v>
      </c>
      <c r="M809" s="94">
        <v>2.12</v>
      </c>
      <c r="N809" s="97">
        <v>2.04</v>
      </c>
      <c r="O809" s="94">
        <v>47.53</v>
      </c>
      <c r="P809" s="94">
        <v>48.91</v>
      </c>
      <c r="Q809" s="94">
        <v>48.99</v>
      </c>
      <c r="R809" s="97">
        <v>43.54</v>
      </c>
    </row>
    <row r="810" spans="1:18" x14ac:dyDescent="0.2">
      <c r="A810" s="94"/>
      <c r="B810" s="94" t="s">
        <v>233</v>
      </c>
      <c r="C810" s="94">
        <v>0.42</v>
      </c>
      <c r="D810" s="97">
        <v>0.25</v>
      </c>
      <c r="E810" s="97">
        <v>0.17</v>
      </c>
      <c r="F810" s="97">
        <v>0.21</v>
      </c>
      <c r="G810" s="94">
        <v>24.14</v>
      </c>
      <c r="H810" s="97">
        <v>25.68</v>
      </c>
      <c r="I810" s="97">
        <v>23.14</v>
      </c>
      <c r="J810" s="97">
        <v>22.73</v>
      </c>
      <c r="K810" s="94">
        <v>2.71</v>
      </c>
      <c r="L810" s="94">
        <v>2.87</v>
      </c>
      <c r="M810" s="94">
        <v>2.08</v>
      </c>
      <c r="N810" s="97">
        <v>2</v>
      </c>
      <c r="O810" s="94">
        <v>50.78</v>
      </c>
      <c r="P810" s="94">
        <v>47.16</v>
      </c>
      <c r="Q810" s="94">
        <v>46.82</v>
      </c>
      <c r="R810" s="97">
        <v>46.49</v>
      </c>
    </row>
    <row r="811" spans="1:18" x14ac:dyDescent="0.2">
      <c r="A811" s="94"/>
      <c r="B811" s="94" t="s">
        <v>234</v>
      </c>
      <c r="C811" s="94">
        <v>0.12</v>
      </c>
      <c r="D811" s="97">
        <v>0.17</v>
      </c>
      <c r="E811" s="97">
        <v>0.08</v>
      </c>
      <c r="F811" s="97">
        <v>0.12</v>
      </c>
      <c r="G811" s="94">
        <v>20.440000000000001</v>
      </c>
      <c r="H811" s="97">
        <v>23.77</v>
      </c>
      <c r="I811" s="97">
        <v>18.48</v>
      </c>
      <c r="J811" s="97">
        <v>20.14</v>
      </c>
      <c r="K811" s="94">
        <v>1.75</v>
      </c>
      <c r="L811" s="94">
        <v>2.04</v>
      </c>
      <c r="M811" s="94">
        <v>1.42</v>
      </c>
      <c r="N811" s="97">
        <v>2</v>
      </c>
      <c r="O811" s="94">
        <v>43.12</v>
      </c>
      <c r="P811" s="94">
        <v>43.37</v>
      </c>
      <c r="Q811" s="94">
        <v>42.08</v>
      </c>
      <c r="R811" s="97">
        <v>40.54</v>
      </c>
    </row>
    <row r="812" spans="1:18" x14ac:dyDescent="0.2">
      <c r="A812" s="94"/>
      <c r="B812" s="94" t="s">
        <v>235</v>
      </c>
      <c r="C812" s="94">
        <v>0.08</v>
      </c>
      <c r="D812" s="97">
        <v>0.21</v>
      </c>
      <c r="E812" s="97">
        <v>0</v>
      </c>
      <c r="F812" s="97"/>
      <c r="G812" s="94">
        <v>21.23</v>
      </c>
      <c r="H812" s="97">
        <v>24.76</v>
      </c>
      <c r="I812" s="97">
        <v>22.27</v>
      </c>
      <c r="J812" s="97"/>
      <c r="K812" s="94">
        <v>1.42</v>
      </c>
      <c r="L812" s="94">
        <v>1.91</v>
      </c>
      <c r="M812" s="94">
        <v>1.25</v>
      </c>
      <c r="N812" s="97"/>
      <c r="O812" s="94">
        <v>45.37</v>
      </c>
      <c r="P812" s="94">
        <v>42.04</v>
      </c>
      <c r="Q812" s="94">
        <v>42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521</v>
      </c>
      <c r="C818" s="101">
        <v>1774407</v>
      </c>
      <c r="D818" s="101">
        <v>721349</v>
      </c>
      <c r="E818" s="101">
        <v>1176742</v>
      </c>
      <c r="F818" s="101">
        <v>450543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522</v>
      </c>
      <c r="C819" s="101">
        <v>1748200</v>
      </c>
      <c r="D819" s="101">
        <v>711588</v>
      </c>
      <c r="E819" s="101">
        <v>1156877</v>
      </c>
      <c r="F819" s="101">
        <v>444350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523</v>
      </c>
      <c r="C820" s="101">
        <v>1730553</v>
      </c>
      <c r="D820" s="101">
        <v>707419</v>
      </c>
      <c r="E820" s="101">
        <v>1148991</v>
      </c>
      <c r="F820" s="101">
        <v>413642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524</v>
      </c>
      <c r="C821" s="101">
        <v>1726498</v>
      </c>
      <c r="D821" s="101">
        <v>704771</v>
      </c>
      <c r="E821" s="101">
        <v>1149739</v>
      </c>
      <c r="F821" s="101">
        <v>415845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525</v>
      </c>
      <c r="C822" s="101">
        <v>1707609</v>
      </c>
      <c r="D822" s="101">
        <v>689687</v>
      </c>
      <c r="E822" s="101">
        <v>1146649</v>
      </c>
      <c r="F822" s="101">
        <v>414294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516</v>
      </c>
      <c r="C823" s="101">
        <v>1694383</v>
      </c>
      <c r="D823" s="101">
        <v>697224</v>
      </c>
      <c r="E823" s="101">
        <v>1134132</v>
      </c>
      <c r="F823" s="101">
        <v>422959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526</v>
      </c>
      <c r="C824" s="101">
        <v>1628848</v>
      </c>
      <c r="D824" s="101">
        <v>685622</v>
      </c>
      <c r="E824" s="101">
        <v>1084912</v>
      </c>
      <c r="F824" s="101">
        <v>418448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527</v>
      </c>
      <c r="C825" s="101">
        <v>1635883</v>
      </c>
      <c r="D825" s="101">
        <v>686066</v>
      </c>
      <c r="E825" s="101">
        <v>1089404</v>
      </c>
      <c r="F825" s="101">
        <v>425979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528</v>
      </c>
      <c r="C826" s="101">
        <v>1633830</v>
      </c>
      <c r="D826" s="101">
        <v>684439</v>
      </c>
      <c r="E826" s="101">
        <v>1084230</v>
      </c>
      <c r="F826" s="101">
        <v>424787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517</v>
      </c>
      <c r="C827" s="101">
        <v>1631070</v>
      </c>
      <c r="D827" s="101">
        <v>688830</v>
      </c>
      <c r="E827" s="101">
        <v>1076428</v>
      </c>
      <c r="F827" s="101">
        <v>426983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529</v>
      </c>
      <c r="C828" s="101">
        <v>1628478</v>
      </c>
      <c r="D828" s="101">
        <v>686069</v>
      </c>
      <c r="E828" s="101">
        <v>1077676</v>
      </c>
      <c r="F828" s="101">
        <v>423462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530</v>
      </c>
      <c r="C829" s="101">
        <v>1626310</v>
      </c>
      <c r="D829" s="101">
        <v>687990</v>
      </c>
      <c r="E829" s="101">
        <v>1079055</v>
      </c>
      <c r="F829" s="101">
        <v>422474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531</v>
      </c>
      <c r="C830" s="101">
        <v>1632608</v>
      </c>
      <c r="D830" s="101">
        <v>693737</v>
      </c>
      <c r="E830" s="101">
        <v>1078320</v>
      </c>
      <c r="F830" s="101">
        <v>430726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3762813</v>
      </c>
      <c r="D836" s="101">
        <v>1620974</v>
      </c>
      <c r="E836" s="101">
        <v>1468416</v>
      </c>
      <c r="F836" s="101">
        <v>575795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3710715</v>
      </c>
      <c r="D837" s="101">
        <v>1605333</v>
      </c>
      <c r="E837" s="101">
        <v>1445758</v>
      </c>
      <c r="F837" s="101">
        <v>569722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3638213</v>
      </c>
      <c r="D838" s="101">
        <v>1594982</v>
      </c>
      <c r="E838" s="101">
        <v>1429364</v>
      </c>
      <c r="F838" s="101">
        <v>521192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3708217</v>
      </c>
      <c r="D839" s="101">
        <v>1655482</v>
      </c>
      <c r="E839" s="101">
        <v>1431236</v>
      </c>
      <c r="F839" s="101">
        <v>526779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3711005</v>
      </c>
      <c r="D840" s="101">
        <v>1659009</v>
      </c>
      <c r="E840" s="101">
        <v>1428639</v>
      </c>
      <c r="F840" s="101">
        <v>528719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3763868</v>
      </c>
      <c r="D841" s="101">
        <v>1714644</v>
      </c>
      <c r="E841" s="101">
        <v>1420827</v>
      </c>
      <c r="F841" s="101">
        <v>546010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3762548</v>
      </c>
      <c r="D842" s="101">
        <v>1736273</v>
      </c>
      <c r="E842" s="101">
        <v>1399302</v>
      </c>
      <c r="F842" s="101">
        <v>543990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3810417</v>
      </c>
      <c r="D843" s="101">
        <v>1751697</v>
      </c>
      <c r="E843" s="101">
        <v>1413212</v>
      </c>
      <c r="F843" s="101">
        <v>560767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3811189</v>
      </c>
      <c r="D844" s="101">
        <v>1758032</v>
      </c>
      <c r="E844" s="101">
        <v>1403842</v>
      </c>
      <c r="F844" s="101">
        <v>560805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3847004</v>
      </c>
      <c r="D845" s="101">
        <v>1790241</v>
      </c>
      <c r="E845" s="101">
        <v>1400194</v>
      </c>
      <c r="F845" s="101">
        <v>564547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3761013</v>
      </c>
      <c r="D846" s="101">
        <v>1726178</v>
      </c>
      <c r="E846" s="101">
        <v>1404107</v>
      </c>
      <c r="F846" s="101">
        <v>546816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3783133</v>
      </c>
      <c r="D847" s="101">
        <v>1748997</v>
      </c>
      <c r="E847" s="101">
        <v>1410841</v>
      </c>
      <c r="F847" s="101">
        <v>546647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3798561</v>
      </c>
      <c r="D848" s="101">
        <v>1750461</v>
      </c>
      <c r="E848" s="101">
        <v>1413152</v>
      </c>
      <c r="F848" s="101">
        <v>558723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57178626230</v>
      </c>
      <c r="D854" s="102">
        <v>24396838165</v>
      </c>
      <c r="E854" s="102">
        <v>5286496942</v>
      </c>
      <c r="F854" s="102">
        <v>4473018490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57407357342</v>
      </c>
      <c r="D855" s="102">
        <v>23339234569</v>
      </c>
      <c r="E855" s="102">
        <v>5172429998</v>
      </c>
      <c r="F855" s="102">
        <v>4672211360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56412212088</v>
      </c>
      <c r="D856" s="102">
        <v>23415273344</v>
      </c>
      <c r="E856" s="102">
        <v>4728630555</v>
      </c>
      <c r="F856" s="102">
        <v>4341178981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57488863959</v>
      </c>
      <c r="D857" s="102">
        <v>23747904383</v>
      </c>
      <c r="E857" s="102">
        <v>4868559719</v>
      </c>
      <c r="F857" s="102">
        <v>4202503006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56876765178</v>
      </c>
      <c r="D858" s="102">
        <v>23151282766</v>
      </c>
      <c r="E858" s="102">
        <v>4789322795</v>
      </c>
      <c r="F858" s="102">
        <v>4191877491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57914408413</v>
      </c>
      <c r="D859" s="102">
        <v>24220248907</v>
      </c>
      <c r="E859" s="102">
        <v>4584551676</v>
      </c>
      <c r="F859" s="102">
        <v>4324544948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57632344728</v>
      </c>
      <c r="D860" s="102">
        <v>24560161374</v>
      </c>
      <c r="E860" s="102">
        <v>4445581964</v>
      </c>
      <c r="F860" s="102">
        <v>4181180806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58424421932</v>
      </c>
      <c r="D861" s="102">
        <v>25120822938</v>
      </c>
      <c r="E861" s="102">
        <v>4451487457</v>
      </c>
      <c r="F861" s="102">
        <v>4294701447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56841371503</v>
      </c>
      <c r="D862" s="102">
        <v>24966784608</v>
      </c>
      <c r="E862" s="102">
        <v>3079236278</v>
      </c>
      <c r="F862" s="102">
        <v>4301315280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58070224246</v>
      </c>
      <c r="D863" s="102">
        <v>24952798834</v>
      </c>
      <c r="E863" s="102">
        <v>4166914648</v>
      </c>
      <c r="F863" s="102">
        <v>4212685861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57864700519</v>
      </c>
      <c r="D864" s="102">
        <v>24648302646</v>
      </c>
      <c r="E864" s="102">
        <v>4232363339</v>
      </c>
      <c r="F864" s="102">
        <v>4178494431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58439768249</v>
      </c>
      <c r="D865" s="102">
        <v>24627069206</v>
      </c>
      <c r="E865" s="102">
        <v>4882821530</v>
      </c>
      <c r="F865" s="102">
        <v>4162298780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59105735124</v>
      </c>
      <c r="D866" s="102">
        <v>25190367274</v>
      </c>
      <c r="E866" s="102">
        <v>5064608785</v>
      </c>
      <c r="F866" s="102">
        <v>4171716627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15196</v>
      </c>
      <c r="D872" s="102">
        <v>15051</v>
      </c>
      <c r="E872" s="102">
        <v>3600</v>
      </c>
      <c r="F872" s="102">
        <v>7768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15471</v>
      </c>
      <c r="D873" s="102">
        <v>14539</v>
      </c>
      <c r="E873" s="102">
        <v>3578</v>
      </c>
      <c r="F873" s="102">
        <v>8201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15505</v>
      </c>
      <c r="D874" s="102">
        <v>14681</v>
      </c>
      <c r="E874" s="102">
        <v>3308</v>
      </c>
      <c r="F874" s="102">
        <v>8329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15503</v>
      </c>
      <c r="D875" s="102">
        <v>14345</v>
      </c>
      <c r="E875" s="102">
        <v>3402</v>
      </c>
      <c r="F875" s="102">
        <v>7978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15327</v>
      </c>
      <c r="D876" s="102">
        <v>13955</v>
      </c>
      <c r="E876" s="102">
        <v>3352</v>
      </c>
      <c r="F876" s="102">
        <v>7928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15387</v>
      </c>
      <c r="D877" s="102">
        <v>14126</v>
      </c>
      <c r="E877" s="102">
        <v>3227</v>
      </c>
      <c r="F877" s="102">
        <v>7920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15317</v>
      </c>
      <c r="D878" s="102">
        <v>14145</v>
      </c>
      <c r="E878" s="102">
        <v>3177</v>
      </c>
      <c r="F878" s="102">
        <v>7686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15333</v>
      </c>
      <c r="D879" s="102">
        <v>14341</v>
      </c>
      <c r="E879" s="102">
        <v>3150</v>
      </c>
      <c r="F879" s="102">
        <v>7659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14914</v>
      </c>
      <c r="D880" s="102">
        <v>14202</v>
      </c>
      <c r="E880" s="102">
        <v>2193</v>
      </c>
      <c r="F880" s="102">
        <v>7670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15095</v>
      </c>
      <c r="D881" s="102">
        <v>13938</v>
      </c>
      <c r="E881" s="102">
        <v>2976</v>
      </c>
      <c r="F881" s="102">
        <v>7462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15385</v>
      </c>
      <c r="D882" s="102">
        <v>14279</v>
      </c>
      <c r="E882" s="102">
        <v>3014</v>
      </c>
      <c r="F882" s="102">
        <v>7641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15447</v>
      </c>
      <c r="D883" s="102">
        <v>14081</v>
      </c>
      <c r="E883" s="102">
        <v>3461</v>
      </c>
      <c r="F883" s="102">
        <v>7614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15560</v>
      </c>
      <c r="D884" s="102">
        <v>14391</v>
      </c>
      <c r="E884" s="102">
        <v>3584</v>
      </c>
      <c r="F884" s="102">
        <v>7467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2.1000000000000001E-2</v>
      </c>
      <c r="D890" s="103">
        <v>9.9000000000000008E-3</v>
      </c>
      <c r="E890" s="103">
        <v>1.4E-2</v>
      </c>
      <c r="F890" s="103">
        <v>2.8E-3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2.23E-2</v>
      </c>
      <c r="D891" s="103">
        <v>1.0200000000000001E-2</v>
      </c>
      <c r="E891" s="103">
        <v>1.5299999999999999E-2</v>
      </c>
      <c r="F891" s="103">
        <v>2.7000000000000001E-3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2.2700000000000001E-2</v>
      </c>
      <c r="D892" s="103">
        <v>1.0699999999999999E-2</v>
      </c>
      <c r="E892" s="103">
        <v>1.52E-2</v>
      </c>
      <c r="F892" s="103">
        <v>2.5999999999999999E-3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2.1100000000000001E-2</v>
      </c>
      <c r="D893" s="103">
        <v>1.09E-2</v>
      </c>
      <c r="E893" s="103">
        <v>1.3100000000000001E-2</v>
      </c>
      <c r="F893" s="103">
        <v>2.5999999999999999E-3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2.2100000000000002E-2</v>
      </c>
      <c r="D894" s="103">
        <v>1.06E-2</v>
      </c>
      <c r="E894" s="103">
        <v>1.44E-2</v>
      </c>
      <c r="F894" s="103">
        <v>2.8E-3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2.2100000000000002E-2</v>
      </c>
      <c r="D895" s="103">
        <v>1.0800000000000001E-2</v>
      </c>
      <c r="E895" s="103">
        <v>1.4500000000000001E-2</v>
      </c>
      <c r="F895" s="103">
        <v>2.8999999999999998E-3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1.9900000000000001E-2</v>
      </c>
      <c r="D896" s="103">
        <v>1.0699999999999999E-2</v>
      </c>
      <c r="E896" s="103">
        <v>1.18E-2</v>
      </c>
      <c r="F896" s="103">
        <v>3.0000000000000001E-3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2.1000000000000001E-2</v>
      </c>
      <c r="D897" s="103">
        <v>1.0699999999999999E-2</v>
      </c>
      <c r="E897" s="103">
        <v>1.32E-2</v>
      </c>
      <c r="F897" s="103">
        <v>3.2000000000000002E-3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1.23E-2</v>
      </c>
      <c r="D898" s="103">
        <v>1.04E-2</v>
      </c>
      <c r="E898" s="103">
        <v>2.5000000000000001E-3</v>
      </c>
      <c r="F898" s="103">
        <v>3.3999999999999998E-3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1.9300000000000001E-2</v>
      </c>
      <c r="D899" s="103">
        <v>1.03E-2</v>
      </c>
      <c r="E899" s="103">
        <v>1.0999999999999999E-2</v>
      </c>
      <c r="F899" s="103">
        <v>3.5000000000000001E-3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2.0199999999999999E-2</v>
      </c>
      <c r="D900" s="103">
        <v>1.0500000000000001E-2</v>
      </c>
      <c r="E900" s="103">
        <v>1.23E-2</v>
      </c>
      <c r="F900" s="103">
        <v>3.5000000000000001E-3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1.77E-2</v>
      </c>
      <c r="D901" s="103">
        <v>1.0200000000000001E-2</v>
      </c>
      <c r="E901" s="103">
        <v>9.9000000000000008E-3</v>
      </c>
      <c r="F901" s="103">
        <v>3.5999999999999999E-3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1.8200000000000001E-2</v>
      </c>
      <c r="D902" s="103">
        <v>1.0200000000000001E-2</v>
      </c>
      <c r="E902" s="103">
        <v>1.0200000000000001E-2</v>
      </c>
      <c r="F902" s="103">
        <v>3.5000000000000001E-3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1.14E-2</v>
      </c>
      <c r="D908" s="103">
        <v>8.8999999999999999E-3</v>
      </c>
      <c r="E908" s="103">
        <v>5.7000000000000002E-3</v>
      </c>
      <c r="F908" s="103">
        <v>2.7000000000000001E-3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1.1599999999999999E-2</v>
      </c>
      <c r="D909" s="103">
        <v>9.1000000000000004E-3</v>
      </c>
      <c r="E909" s="103">
        <v>3.8E-3</v>
      </c>
      <c r="F909" s="103">
        <v>2.8E-3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1.12E-2</v>
      </c>
      <c r="D910" s="103">
        <v>9.1000000000000004E-3</v>
      </c>
      <c r="E910" s="103">
        <v>3.0000000000000001E-3</v>
      </c>
      <c r="F910" s="103">
        <v>2.7000000000000001E-3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1.06E-2</v>
      </c>
      <c r="D911" s="103">
        <v>9.5999999999999992E-3</v>
      </c>
      <c r="E911" s="103">
        <v>1.9E-3</v>
      </c>
      <c r="F911" s="103">
        <v>2.3E-3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1.12E-2</v>
      </c>
      <c r="D912" s="103">
        <v>9.7000000000000003E-3</v>
      </c>
      <c r="E912" s="103">
        <v>2.8E-3</v>
      </c>
      <c r="F912" s="103">
        <v>2.3E-3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1.0800000000000001E-2</v>
      </c>
      <c r="D913" s="103">
        <v>9.7000000000000003E-3</v>
      </c>
      <c r="E913" s="103">
        <v>1.9E-3</v>
      </c>
      <c r="F913" s="103">
        <v>2.7000000000000001E-3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1.1299999999999999E-2</v>
      </c>
      <c r="D914" s="103">
        <v>9.7999999999999997E-3</v>
      </c>
      <c r="E914" s="103">
        <v>2.5000000000000001E-3</v>
      </c>
      <c r="F914" s="103">
        <v>2.8999999999999998E-3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1.1599999999999999E-2</v>
      </c>
      <c r="D915" s="103">
        <v>0.01</v>
      </c>
      <c r="E915" s="103">
        <v>2.5999999999999999E-3</v>
      </c>
      <c r="F915" s="103">
        <v>3.0999999999999999E-3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1.1900000000000001E-2</v>
      </c>
      <c r="D916" s="103">
        <v>1.0699999999999999E-2</v>
      </c>
      <c r="E916" s="103">
        <v>1.9E-3</v>
      </c>
      <c r="F916" s="103">
        <v>3.3999999999999998E-3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1.15E-2</v>
      </c>
      <c r="D917" s="103">
        <v>1.0200000000000001E-2</v>
      </c>
      <c r="E917" s="103">
        <v>2.0999999999999999E-3</v>
      </c>
      <c r="F917" s="103">
        <v>3.2000000000000002E-3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1.2500000000000001E-2</v>
      </c>
      <c r="D918" s="103">
        <v>1.01E-2</v>
      </c>
      <c r="E918" s="103">
        <v>3.2000000000000002E-3</v>
      </c>
      <c r="F918" s="103">
        <v>3.8E-3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1.15E-2</v>
      </c>
      <c r="D919" s="103">
        <v>9.9000000000000008E-3</v>
      </c>
      <c r="E919" s="103">
        <v>2.0999999999999999E-3</v>
      </c>
      <c r="F919" s="103">
        <v>4.0000000000000001E-3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1.3299999999999999E-2</v>
      </c>
      <c r="D920" s="103">
        <v>1.12E-2</v>
      </c>
      <c r="E920" s="103">
        <v>4.4999999999999997E-3</v>
      </c>
      <c r="F920" s="103">
        <v>3.8999999999999998E-3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2.47E-2</v>
      </c>
      <c r="D926" s="103">
        <v>7.1000000000000004E-3</v>
      </c>
      <c r="E926" s="103">
        <v>2.12E-2</v>
      </c>
      <c r="F926" s="103">
        <v>3.0999999999999999E-3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1.6899999999999998E-2</v>
      </c>
      <c r="D927" s="103">
        <v>7.7000000000000002E-3</v>
      </c>
      <c r="E927" s="103">
        <v>1.2999999999999999E-2</v>
      </c>
      <c r="F927" s="103">
        <v>3.0000000000000001E-3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1.54E-2</v>
      </c>
      <c r="D928" s="103">
        <v>7.6E-3</v>
      </c>
      <c r="E928" s="103">
        <v>9.4000000000000004E-3</v>
      </c>
      <c r="F928" s="103">
        <v>3.0000000000000001E-3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1.5100000000000001E-2</v>
      </c>
      <c r="D929" s="103">
        <v>7.9000000000000008E-3</v>
      </c>
      <c r="E929" s="103">
        <v>8.9999999999999993E-3</v>
      </c>
      <c r="F929" s="103">
        <v>2.8E-3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1.4E-2</v>
      </c>
      <c r="D930" s="103">
        <v>7.6E-3</v>
      </c>
      <c r="E930" s="103">
        <v>8.0999999999999996E-3</v>
      </c>
      <c r="F930" s="103">
        <v>2.5999999999999999E-3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1.34E-2</v>
      </c>
      <c r="D931" s="103">
        <v>7.7000000000000002E-3</v>
      </c>
      <c r="E931" s="103">
        <v>7.4000000000000003E-3</v>
      </c>
      <c r="F931" s="103">
        <v>2.7000000000000001E-3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1.37E-2</v>
      </c>
      <c r="D932" s="103">
        <v>7.6E-3</v>
      </c>
      <c r="E932" s="103">
        <v>7.7999999999999996E-3</v>
      </c>
      <c r="F932" s="103">
        <v>2.8999999999999998E-3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1.4E-2</v>
      </c>
      <c r="D933" s="103">
        <v>7.7999999999999996E-3</v>
      </c>
      <c r="E933" s="103">
        <v>7.7999999999999996E-3</v>
      </c>
      <c r="F933" s="103">
        <v>3.3E-3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8.8999999999999999E-3</v>
      </c>
      <c r="D934" s="103">
        <v>7.9000000000000008E-3</v>
      </c>
      <c r="E934" s="103">
        <v>1.4E-3</v>
      </c>
      <c r="F934" s="103">
        <v>3.0999999999999999E-3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1.3100000000000001E-2</v>
      </c>
      <c r="D935" s="103">
        <v>7.9000000000000008E-3</v>
      </c>
      <c r="E935" s="103">
        <v>6.1000000000000004E-3</v>
      </c>
      <c r="F935" s="103">
        <v>3.5000000000000001E-3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1.2800000000000001E-2</v>
      </c>
      <c r="D936" s="103">
        <v>7.9000000000000008E-3</v>
      </c>
      <c r="E936" s="103">
        <v>5.8999999999999999E-3</v>
      </c>
      <c r="F936" s="103">
        <v>3.8E-3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1.2999999999999999E-2</v>
      </c>
      <c r="D937" s="103">
        <v>8.0000000000000002E-3</v>
      </c>
      <c r="E937" s="103">
        <v>6.1000000000000004E-3</v>
      </c>
      <c r="F937" s="103">
        <v>3.8E-3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1.3100000000000001E-2</v>
      </c>
      <c r="D938" s="103">
        <v>7.6E-3</v>
      </c>
      <c r="E938" s="103">
        <v>6.4000000000000003E-3</v>
      </c>
      <c r="F938" s="103">
        <v>4.0000000000000001E-3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6.8999999999999999E-3</v>
      </c>
      <c r="D944" s="103">
        <v>5.7999999999999996E-3</v>
      </c>
      <c r="E944" s="103">
        <v>1.6999999999999999E-3</v>
      </c>
      <c r="F944" s="103">
        <v>1.9E-3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6.6E-3</v>
      </c>
      <c r="D945" s="103">
        <v>5.8999999999999999E-3</v>
      </c>
      <c r="E945" s="103">
        <v>1.1000000000000001E-3</v>
      </c>
      <c r="F945" s="103">
        <v>2E-3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7.4999999999999997E-3</v>
      </c>
      <c r="D946" s="103">
        <v>6.1999999999999998E-3</v>
      </c>
      <c r="E946" s="103">
        <v>4.1999999999999997E-3</v>
      </c>
      <c r="F946" s="103">
        <v>1.8E-3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7.4999999999999997E-3</v>
      </c>
      <c r="D947" s="103">
        <v>6.1999999999999998E-3</v>
      </c>
      <c r="E947" s="103">
        <v>1.9E-3</v>
      </c>
      <c r="F947" s="103">
        <v>2E-3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7.3000000000000001E-3</v>
      </c>
      <c r="D948" s="103">
        <v>6.0000000000000001E-3</v>
      </c>
      <c r="E948" s="103">
        <v>1.8E-3</v>
      </c>
      <c r="F948" s="103">
        <v>1.9E-3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6.7999999999999996E-3</v>
      </c>
      <c r="D949" s="103">
        <v>6.3E-3</v>
      </c>
      <c r="E949" s="103">
        <v>1.1999999999999999E-3</v>
      </c>
      <c r="F949" s="103">
        <v>1.8E-3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6.7000000000000002E-3</v>
      </c>
      <c r="D950" s="103">
        <v>6.1999999999999998E-3</v>
      </c>
      <c r="E950" s="103">
        <v>1.2999999999999999E-3</v>
      </c>
      <c r="F950" s="103">
        <v>1.8E-3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6.8999999999999999E-3</v>
      </c>
      <c r="D951" s="103">
        <v>6.4000000000000003E-3</v>
      </c>
      <c r="E951" s="103">
        <v>1E-3</v>
      </c>
      <c r="F951" s="103">
        <v>2.2000000000000001E-3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7.7999999999999996E-3</v>
      </c>
      <c r="D952" s="103">
        <v>6.7000000000000002E-3</v>
      </c>
      <c r="E952" s="103">
        <v>1.5E-3</v>
      </c>
      <c r="F952" s="103">
        <v>2.3999999999999998E-3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7.1999999999999998E-3</v>
      </c>
      <c r="D953" s="103">
        <v>6.7000000000000002E-3</v>
      </c>
      <c r="E953" s="103">
        <v>1E-3</v>
      </c>
      <c r="F953" s="103">
        <v>2.3E-3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7.4999999999999997E-3</v>
      </c>
      <c r="D954" s="103">
        <v>7.1000000000000004E-3</v>
      </c>
      <c r="E954" s="103">
        <v>8.0000000000000004E-4</v>
      </c>
      <c r="F954" s="103">
        <v>2.7000000000000001E-3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7.7000000000000002E-3</v>
      </c>
      <c r="D955" s="103">
        <v>6.7000000000000002E-3</v>
      </c>
      <c r="E955" s="103">
        <v>1.1000000000000001E-3</v>
      </c>
      <c r="F955" s="103">
        <v>2.8999999999999998E-3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7.3000000000000001E-3</v>
      </c>
      <c r="D956" s="103">
        <v>6.7999999999999996E-3</v>
      </c>
      <c r="E956" s="103">
        <v>8.9999999999999998E-4</v>
      </c>
      <c r="F956" s="103">
        <v>2.8999999999999998E-3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0.40039999999999998</v>
      </c>
      <c r="D962" s="103">
        <v>0.2286</v>
      </c>
      <c r="E962" s="103">
        <v>0.14990000000000001</v>
      </c>
      <c r="F962" s="103">
        <v>0.12989999999999999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0.40450000000000003</v>
      </c>
      <c r="D963" s="103">
        <v>0.2162</v>
      </c>
      <c r="E963" s="103">
        <v>0.1681</v>
      </c>
      <c r="F963" s="103">
        <v>0.12230000000000001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0.3921</v>
      </c>
      <c r="D964" s="103">
        <v>0.2114</v>
      </c>
      <c r="E964" s="103">
        <v>0.16059999999999999</v>
      </c>
      <c r="F964" s="103">
        <v>0.1144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0.39029999999999998</v>
      </c>
      <c r="D965" s="103">
        <v>0.20799999999999999</v>
      </c>
      <c r="E965" s="103">
        <v>0.16450000000000001</v>
      </c>
      <c r="F965" s="103">
        <v>0.1109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0.3866</v>
      </c>
      <c r="D966" s="103">
        <v>0.2059</v>
      </c>
      <c r="E966" s="103">
        <v>0.1638</v>
      </c>
      <c r="F966" s="103">
        <v>0.10979999999999999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0.38679999999999998</v>
      </c>
      <c r="D967" s="103">
        <v>0.20960000000000001</v>
      </c>
      <c r="E967" s="103">
        <v>0.16070000000000001</v>
      </c>
      <c r="F967" s="103">
        <v>0.1105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0.38140000000000002</v>
      </c>
      <c r="D968" s="103">
        <v>0.2049</v>
      </c>
      <c r="E968" s="103">
        <v>0.16200000000000001</v>
      </c>
      <c r="F968" s="103">
        <v>0.1076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0.38150000000000001</v>
      </c>
      <c r="D969" s="103">
        <v>0.20749999999999999</v>
      </c>
      <c r="E969" s="103">
        <v>0.15840000000000001</v>
      </c>
      <c r="F969" s="103">
        <v>0.1082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0.32650000000000001</v>
      </c>
      <c r="D970" s="103">
        <v>0.20480000000000001</v>
      </c>
      <c r="E970" s="103">
        <v>9.6799999999999997E-2</v>
      </c>
      <c r="F970" s="103">
        <v>0.1057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0.36549999999999999</v>
      </c>
      <c r="D971" s="103">
        <v>0.20780000000000001</v>
      </c>
      <c r="E971" s="103">
        <v>0.13730000000000001</v>
      </c>
      <c r="F971" s="103">
        <v>0.10589999999999999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0.37559999999999999</v>
      </c>
      <c r="D972" s="103">
        <v>0.20960000000000001</v>
      </c>
      <c r="E972" s="103">
        <v>0.14990000000000001</v>
      </c>
      <c r="F972" s="103">
        <v>0.1037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0.37580000000000002</v>
      </c>
      <c r="D973" s="103">
        <v>0.21379999999999999</v>
      </c>
      <c r="E973" s="103">
        <v>0.14680000000000001</v>
      </c>
      <c r="F973" s="103">
        <v>0.1018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0.38</v>
      </c>
      <c r="D974" s="103">
        <v>0.21759999999999999</v>
      </c>
      <c r="E974" s="103">
        <v>0.1462</v>
      </c>
      <c r="F974" s="103">
        <v>0.1057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0.53560000000000008</v>
      </c>
      <c r="D980" s="103">
        <f t="shared" si="34"/>
        <v>0.73969999999999991</v>
      </c>
      <c r="E980" s="103">
        <f t="shared" si="34"/>
        <v>0.80749999999999988</v>
      </c>
      <c r="F980" s="103">
        <f t="shared" si="34"/>
        <v>0.85959999999999992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0.5380999999999998</v>
      </c>
      <c r="D981" s="103">
        <f t="shared" si="34"/>
        <v>0.7508999999999999</v>
      </c>
      <c r="E981" s="103">
        <f t="shared" si="34"/>
        <v>0.79869999999999997</v>
      </c>
      <c r="F981" s="103">
        <f t="shared" si="34"/>
        <v>0.86719999999999997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0.55110000000000003</v>
      </c>
      <c r="D982" s="103">
        <f t="shared" si="34"/>
        <v>0.75499999999999989</v>
      </c>
      <c r="E982" s="103">
        <f t="shared" si="34"/>
        <v>0.8076000000000001</v>
      </c>
      <c r="F982" s="103">
        <f t="shared" si="34"/>
        <v>0.87549999999999994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0.5554</v>
      </c>
      <c r="D983" s="103">
        <f t="shared" si="34"/>
        <v>0.75739999999999996</v>
      </c>
      <c r="E983" s="103">
        <f t="shared" si="34"/>
        <v>0.80959999999999999</v>
      </c>
      <c r="F983" s="103">
        <f t="shared" si="34"/>
        <v>0.87939999999999996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0.55879999999999996</v>
      </c>
      <c r="D984" s="103">
        <f t="shared" si="34"/>
        <v>0.76019999999999988</v>
      </c>
      <c r="E984" s="103">
        <f t="shared" si="34"/>
        <v>0.80909999999999993</v>
      </c>
      <c r="F984" s="103">
        <f t="shared" si="34"/>
        <v>0.88059999999999994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0.56010000000000004</v>
      </c>
      <c r="D985" s="103">
        <f t="shared" si="34"/>
        <v>0.75589999999999991</v>
      </c>
      <c r="E985" s="103">
        <f t="shared" si="34"/>
        <v>0.81430000000000002</v>
      </c>
      <c r="F985" s="103">
        <f t="shared" si="34"/>
        <v>0.87939999999999985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0.56699999999999995</v>
      </c>
      <c r="D986" s="103">
        <f t="shared" si="34"/>
        <v>0.76079999999999992</v>
      </c>
      <c r="E986" s="103">
        <f t="shared" si="34"/>
        <v>0.81459999999999999</v>
      </c>
      <c r="F986" s="103">
        <f t="shared" si="34"/>
        <v>0.88179999999999992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0.56499999999999995</v>
      </c>
      <c r="D987" s="103">
        <f t="shared" si="34"/>
        <v>0.75759999999999994</v>
      </c>
      <c r="E987" s="103">
        <f t="shared" si="34"/>
        <v>0.81699999999999995</v>
      </c>
      <c r="F987" s="103">
        <f t="shared" si="34"/>
        <v>0.88000000000000012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0.63259999999999994</v>
      </c>
      <c r="D988" s="103">
        <f t="shared" si="34"/>
        <v>0.75949999999999995</v>
      </c>
      <c r="E988" s="103">
        <f t="shared" si="34"/>
        <v>0.89590000000000014</v>
      </c>
      <c r="F988" s="103">
        <f t="shared" si="34"/>
        <v>0.88200000000000012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0.58340000000000014</v>
      </c>
      <c r="D989" s="103">
        <f t="shared" si="34"/>
        <v>0.7571</v>
      </c>
      <c r="E989" s="103">
        <f t="shared" si="34"/>
        <v>0.84250000000000003</v>
      </c>
      <c r="F989" s="103">
        <f t="shared" si="34"/>
        <v>0.88160000000000016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0.57140000000000013</v>
      </c>
      <c r="D990" s="103">
        <f t="shared" si="34"/>
        <v>0.75480000000000003</v>
      </c>
      <c r="E990" s="103">
        <f t="shared" si="34"/>
        <v>0.82789999999999997</v>
      </c>
      <c r="F990" s="103">
        <f t="shared" si="34"/>
        <v>0.88249999999999995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0.57429999999999992</v>
      </c>
      <c r="D991" s="103">
        <f t="shared" si="34"/>
        <v>0.75139999999999996</v>
      </c>
      <c r="E991" s="103">
        <f t="shared" si="34"/>
        <v>0.83399999999999996</v>
      </c>
      <c r="F991" s="103">
        <f t="shared" si="34"/>
        <v>0.88389999999999991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0.56810000000000005</v>
      </c>
      <c r="D992" s="103">
        <f t="shared" si="34"/>
        <v>0.74659999999999993</v>
      </c>
      <c r="E992" s="103">
        <f t="shared" si="34"/>
        <v>0.83180000000000009</v>
      </c>
      <c r="F992" s="103">
        <f t="shared" si="34"/>
        <v>0.88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2022-12-22T19:49:43Z</dcterms:modified>
</cp:coreProperties>
</file>