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H3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4" i="1"/>
  <c r="I108" i="1"/>
  <c r="C113" i="1"/>
  <c r="C117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8" i="1"/>
  <c r="C114" i="1"/>
  <c r="B778" i="1"/>
  <c r="D439" i="1"/>
  <c r="D436" i="1"/>
  <c r="B773" i="1"/>
  <c r="D432" i="1"/>
  <c r="D433" i="1"/>
  <c r="I147" i="1"/>
  <c r="I144" i="1"/>
  <c r="H31" i="1"/>
  <c r="C777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391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403" i="1" l="1"/>
  <c r="G403" i="1"/>
  <c r="E394" i="1"/>
  <c r="E396" i="1"/>
  <c r="E402" i="1"/>
  <c r="E397" i="1"/>
  <c r="E393" i="1"/>
  <c r="E392" i="1"/>
  <c r="E401" i="1"/>
  <c r="E390" i="1"/>
  <c r="E389" i="1"/>
  <c r="E395" i="1"/>
  <c r="C403" i="1"/>
  <c r="H259" i="1"/>
  <c r="I138" i="1"/>
  <c r="I136" i="1"/>
  <c r="I135" i="1"/>
  <c r="H22" i="1"/>
  <c r="H18" i="1"/>
  <c r="H17" i="1"/>
  <c r="H21" i="1"/>
  <c r="H19" i="1"/>
  <c r="H16" i="1"/>
  <c r="H20" i="1"/>
  <c r="H34" i="1"/>
  <c r="C775" i="1"/>
  <c r="D441" i="1"/>
  <c r="D430" i="1"/>
  <c r="B772" i="1"/>
  <c r="D429" i="1"/>
  <c r="I142" i="1"/>
  <c r="I100" i="1"/>
  <c r="C100" i="1"/>
  <c r="E403" i="1" l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<sst xmlns="http://schemas.openxmlformats.org/spreadsheetml/2006/main" count="692" uniqueCount="531">
  <si>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</si>
  <si>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</si>
  <si>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</si>
  <si>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</si>
  <si>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</si>
  <si>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</si>
  <si>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</si>
  <si>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</si>
  <si>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</si>
  <si>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</si>
  <si>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</si>
  <si>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</si>
  <si>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</si>
  <si>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</si>
  <si>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</si>
  <si>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</si>
  <si>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</si>
  <si>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</si>
  <si>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</si>
  <si>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</si>
  <si>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</si>
  <si>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</si>
  <si>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</si>
  <si>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</si>
  <si>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</si>
  <si>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</si>
  <si>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</si>
  <si>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</si>
  <si>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</si>
  <si>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</si>
  <si>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</si>
  <si>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</si>
  <si>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</si>
  <si>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</si>
  <si>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</si>
  <si>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</si>
  <si>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</si>
  <si>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</si>
  <si>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</si>
  <si>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</si>
  <si>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</si>
  <si>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</si>
  <si>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</si>
  <si>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</si>
  <si>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</si>
  <si>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</si>
  <si>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</si>
  <si>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</si>
  <si>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</si>
  <si>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</si>
  <si>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</si>
  <si>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</si>
  <si>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</si>
  <si>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</si>
  <si>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</si>
  <si>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</si>
  <si>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</si>
  <si>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</si>
  <si>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</si>
  <si>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</si>
  <si>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</si>
  <si>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</si>
  <si>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</si>
  <si>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</si>
  <si>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</si>
  <si>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</si>
  <si>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</si>
  <si>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</si>
  <si>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</si>
  <si>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</si>
  <si>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</si>
  <si>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</si>
  <si>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</si>
  <si>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</si>
  <si>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</si>
  <si>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</si>
  <si>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</si>
  <si>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</si>
  <si>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</si>
  <si>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</si>
  <si>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</si>
  <si>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</si>
  <si>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</si>
  <si>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</si>
  <si>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</si>
  <si>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</si>
  <si>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</si>
  <si>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</si>
  <si>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</si>
  <si>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</si>
  <si>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</si>
  <si>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</si>
  <si>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</si>
  <si>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</si>
  <si>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</si>
  <si>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</si>
  <si>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</si>
  <si>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</si>
  <si>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</si>
  <si>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</si>
  <si>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</si>
  <si>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</si>
  <si>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</si>
  <si>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</si>
  <si>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</si>
  <si>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</si>
  <si>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</si>
  <si>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</si>
  <si>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</si>
  <si>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</si>
  <si>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</si>
  <si>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</si>
  <si>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</si>
  <si>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</si>
  <si>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</si>
  <si>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</si>
  <si>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</si>
  <si>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</si>
  <si>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</si>
  <si>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</si>
  <si>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</si>
  <si>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</si>
  <si>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</si>
  <si>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</si>
  <si>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</si>
  <si>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</si>
  <si>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</si>
  <si>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</si>
  <si>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</si>
  <si>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</si>
  <si>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</si>
  <si>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</si>
  <si>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</si>
  <si>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</si>
  <si>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</si>
  <si>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</si>
  <si>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</si>
  <si>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</si>
  <si>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</si>
  <si>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</si>
  <si>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</si>
  <si>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</si>
  <si>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</si>
  <si>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</si>
  <si>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</si>
  <si>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</si>
  <si>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</si>
  <si>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</si>
  <si>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</si>
  <si>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</si>
  <si>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</si>
  <si>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</si>
  <si>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</si>
  <si>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</si>
  <si>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</si>
  <si>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</si>
  <si>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</si>
  <si>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</si>
  <si>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</si>
  <si>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</si>
  <si>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</si>
  <si>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</si>
  <si>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</si>
  <si>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</si>
  <si>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</si>
  <si>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</si>
  <si>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</si>
  <si>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</si>
  <si>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</si>
  <si>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</si>
  <si>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</si>
  <si>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</si>
  <si>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</si>
  <si>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</si>
  <si>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</si>
  <si>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</si>
  <si>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</si>
  <si>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</si>
  <si>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</si>
  <si>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</si>
  <si>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</si>
  <si>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</si>
  <si>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</si>
  <si>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</si>
  <si>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</si>
  <si>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</si>
  <si>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</si>
  <si>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</si>
  <si>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</si>
  <si>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</si>
  <si>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</si>
  <si>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</si>
  <si>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</si>
  <si>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</si>
  <si>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</si>
  <si>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</si>
  <si>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</si>
  <si>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</si>
  <si>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</si>
  <si>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</si>
  <si>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</si>
  <si>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</si>
  <si>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</si>
  <si>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</si>
  <si>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</si>
  <si>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</si>
  <si>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</si>
  <si>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</si>
  <si>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</si>
  <si>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</si>
  <si>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</si>
  <si>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</si>
  <si>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</si>
  <si>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</si>
  <si>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</si>
  <si>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</si>
  <si>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</si>
  <si>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</si>
  <si>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</si>
  <si>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</si>
  <si>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</si>
  <si>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</si>
  <si>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</si>
  <si>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</si>
  <si>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</si>
  <si>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</si>
  <si>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</si>
  <si>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</si>
  <si>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</si>
  <si>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</si>
  <si>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</si>
  <si>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</si>
  <si>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</si>
  <si>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</si>
  <si>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</si>
  <si>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</si>
  <si>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</si>
  <si>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</si>
  <si>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</si>
  <si>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</si>
  <si>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</si>
  <si>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</si>
  <si>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</si>
  <si>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</si>
  <si>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</si>
  <si>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</si>
  <si>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</si>
  <si>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</si>
  <si>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</si>
  <si>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</si>
  <si>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</si>
  <si>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</si>
  <si>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</si>
  <si>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</si>
  <si>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</si>
  <si>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</si>
  <si>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</si>
  <si>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</si>
  <si>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</si>
  <si>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</si>
  <si>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</si>
  <si>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</si>
  <si>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</si>
  <si>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</si>
  <si>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</si>
  <si>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</si>
  <si>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</si>
  <si>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</si>
  <si>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</si>
  <si>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</si>
  <si>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</si>
  <si>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</si>
  <si>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</si>
  <si>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</si>
  <si>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</si>
  <si>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</si>
  <si>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</si>
  <si>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</si>
  <si>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</si>
  <si>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</si>
  <si>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</si>
  <si>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</si>
  <si>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</si>
  <si>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</si>
  <si>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</si>
  <si>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</si>
  <si>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</si>
  <si>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</si>
  <si>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</si>
  <si>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</si>
  <si>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</si>
  <si>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</si>
  <si>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</si>
  <si>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</si>
  <si>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</si>
  <si>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</si>
  <si>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</si>
  <si>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</si>
  <si>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</si>
  <si>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</si>
  <si>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</si>
  <si>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</si>
  <si>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</si>
  <si>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</si>
  <si>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</si>
  <si>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</si>
  <si>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</si>
  <si>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</si>
  <si>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</si>
  <si>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</si>
  <si>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</si>
  <si>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</si>
  <si>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</si>
  <si>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</si>
  <si>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</si>
  <si>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</si>
  <si>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</si>
  <si>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</si>
  <si>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</si>
  <si>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</si>
  <si>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</si>
  <si>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</si>
  <si>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</si>
  <si>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</si>
  <si>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</si>
  <si>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</si>
  <si>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</si>
  <si>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</si>
  <si>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</si>
  <si>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</si>
  <si>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</si>
  <si>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</si>
  <si>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</si>
  <si>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</si>
  <si>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</si>
  <si>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</si>
  <si>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</si>
  <si>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</si>
  <si>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</si>
  <si>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</si>
  <si>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</si>
  <si>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</si>
  <si>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</si>
  <si>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</si>
  <si>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</si>
  <si>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</si>
  <si>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</si>
  <si>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</si>
  <si>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</si>
  <si>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</si>
  <si>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</si>
  <si>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</si>
  <si>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</si>
  <si>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</si>
  <si>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</si>
  <si>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</si>
  <si>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</si>
  <si>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</si>
  <si>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</si>
  <si>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</si>
  <si>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</si>
  <si>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</si>
  <si>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</si>
  <si>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</si>
  <si>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</si>
  <si>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</si>
  <si>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</si>
  <si>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</si>
  <si>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</si>
  <si>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</si>
  <si>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</si>
  <si>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</si>
  <si>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</si>
  <si>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</si>
  <si>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</si>
  <si>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</si>
  <si>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</si>
  <si>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</si>
  <si>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</si>
  <si>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</si>
  <si>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</si>
  <si>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</si>
  <si>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</si>
  <si>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</si>
  <si>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</si>
  <si>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</si>
  <si>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</si>
  <si>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</si>
  <si>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</si>
  <si>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</si>
  <si>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</si>
  <si>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</si>
  <si>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</si>
  <si>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</si>
  <si>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</si>
  <si>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</si>
  <si>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</si>
  <si>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</si>
  <si>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</si>
  <si>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</si>
  <si>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</si>
  <si>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</si>
  <si>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</si>
  <si>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</si>
  <si>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</si>
  <si>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</si>
  <si>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</si>
  <si>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</si>
  <si>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</si>
  <si>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</si>
  <si>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</si>
  <si>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</si>
  <si>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</si>
  <si>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</si>
  <si>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</si>
  <si>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</si>
  <si>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</si>
  <si>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</si>
  <si>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</si>
  <si>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</si>
  <si>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</si>
  <si>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</si>
  <si>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</si>
  <si>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</si>
  <si>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</si>
  <si>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</si>
  <si>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</si>
  <si>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</si>
  <si>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</si>
  <si>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</si>
  <si>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</si>
  <si>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</si>
  <si>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</si>
  <si>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</si>
  <si>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</si>
  <si>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</si>
  <si>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</si>
  <si>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</si>
  <si>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</si>
  <si>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</si>
  <si>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</si>
  <si>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</si>
  <si>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</si>
  <si>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</si>
  <si>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</si>
  <si>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</si>
  <si>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</si>
  <si>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</si>
  <si>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</si>
  <si>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</si>
  <si>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</si>
  <si>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</si>
  <si>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</si>
  <si>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</si>
  <si>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</si>
  <si>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</si>
  <si>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</si>
  <si>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</si>
  <si>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</si>
  <si>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</si>
  <si>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</si>
  <si>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</si>
  <si>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</si>
  <si>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</si>
  <si>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</si>
  <si>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</si>
  <si>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</si>
  <si>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</si>
  <si>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</si>
  <si>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</si>
  <si>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</si>
  <si>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</si>
  <si>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</si>
  <si>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</si>
  <si>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</si>
  <si>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</si>
  <si>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</si>
  <si>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</si>
  <si>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</si>
  <si>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</si>
  <si>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</si>
  <si>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</si>
  <si>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</si>
  <si>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</si>
  <si>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</si>
  <si>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</si>
  <si>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</si>
  <si>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</si>
  <si>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</si>
  <si>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</si>
  <si>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</si>
  <si>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</si>
  <si>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</si>
  <si>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</si>
  <si>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</si>
  <si>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</si>
  <si>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</si>
  <si>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</si>
  <si>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</si>
  <si>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01:09 PM</t>
  </si>
  <si>
    <t>Entidad: Tamaulipas (Tamps)</t>
  </si>
  <si>
    <t>Gobernador:</t>
  </si>
  <si>
    <t>Dr. Américo Villarreal Anaya</t>
  </si>
  <si>
    <t>01/10/2022 al 30/09/2028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</si>
  <si>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</si>
  <si>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</si>
  <si>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</si>
  <si>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</si>
  <si>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</si>
  <si>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</si>
  <si>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</si>
  <si>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</si>
  <si>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</si>
  <si>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</si>
  <si>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</si>
  <si>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</si>
  <si>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</si>
  <si>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</si>
  <si>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</si>
  <si>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650 a 699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</si>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</sst>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-4.5716568997622761E-2</c:v>
                </c:pt>
                <c:pt idx="1">
                  <c:v>-7.0388307377586889E-2</c:v>
                </c:pt>
                <c:pt idx="2">
                  <c:v>-2.4235450746598278E-2</c:v>
                </c:pt>
                <c:pt idx="3">
                  <c:v>-5.7090214777030836E-2</c:v>
                </c:pt>
                <c:pt idx="4">
                  <c:v>-9.9507447483975039E-2</c:v>
                </c:pt>
                <c:pt idx="5">
                  <c:v>-7.7257347376881086E-2</c:v>
                </c:pt>
                <c:pt idx="6">
                  <c:v>-6.8226791020500402E-2</c:v>
                </c:pt>
                <c:pt idx="7">
                  <c:v>-6.7521843552889704E-2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4.5938270280331171E-2</c:v>
                </c:pt>
                <c:pt idx="1">
                  <c:v>7.9899263946049459E-2</c:v>
                </c:pt>
                <c:pt idx="2">
                  <c:v>2.591998205898734E-2</c:v>
                </c:pt>
                <c:pt idx="3">
                  <c:v>5.7358590013993647E-2</c:v>
                </c:pt>
                <c:pt idx="4">
                  <c:v>9.1784900235845762E-2</c:v>
                </c:pt>
                <c:pt idx="5">
                  <c:v>7.1427941248875484E-2</c:v>
                </c:pt>
                <c:pt idx="6">
                  <c:v>6.2821434842732962E-2</c:v>
                </c:pt>
                <c:pt idx="7">
                  <c:v>5.490564604009919E-2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14294784"/>
        <c:axId val="846959680"/>
      </c:barChart>
      <c:catAx>
        <c:axId val="71429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95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69596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29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6.3E-3</c:v>
                </c:pt>
                <c:pt idx="1">
                  <c:v>6.3E-3</c:v>
                </c:pt>
                <c:pt idx="2">
                  <c:v>6.1999999999999998E-3</c:v>
                </c:pt>
                <c:pt idx="3">
                  <c:v>6.0000000000000001E-3</c:v>
                </c:pt>
                <c:pt idx="4">
                  <c:v>5.7999999999999996E-3</c:v>
                </c:pt>
                <c:pt idx="5">
                  <c:v>6.1999999999999998E-3</c:v>
                </c:pt>
                <c:pt idx="6">
                  <c:v>6.4000000000000003E-3</c:v>
                </c:pt>
                <c:pt idx="7">
                  <c:v>6.7000000000000002E-3</c:v>
                </c:pt>
                <c:pt idx="8">
                  <c:v>7.0000000000000001E-3</c:v>
                </c:pt>
                <c:pt idx="9">
                  <c:v>6.6E-3</c:v>
                </c:pt>
                <c:pt idx="10">
                  <c:v>7.1999999999999998E-3</c:v>
                </c:pt>
                <c:pt idx="11">
                  <c:v>7.4000000000000003E-3</c:v>
                </c:pt>
                <c:pt idx="12">
                  <c:v>9.7999999999999997E-3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3.3999999999999998E-3</c:v>
                </c:pt>
                <c:pt idx="2">
                  <c:v>3.5999999999999999E-3</c:v>
                </c:pt>
                <c:pt idx="3">
                  <c:v>3.5000000000000001E-3</c:v>
                </c:pt>
                <c:pt idx="4">
                  <c:v>3.5999999999999999E-3</c:v>
                </c:pt>
                <c:pt idx="5">
                  <c:v>3.8999999999999998E-3</c:v>
                </c:pt>
                <c:pt idx="6">
                  <c:v>4.1000000000000003E-3</c:v>
                </c:pt>
                <c:pt idx="7">
                  <c:v>4.1000000000000003E-3</c:v>
                </c:pt>
                <c:pt idx="8">
                  <c:v>4.4000000000000003E-3</c:v>
                </c:pt>
                <c:pt idx="9">
                  <c:v>4.1999999999999997E-3</c:v>
                </c:pt>
                <c:pt idx="10">
                  <c:v>4.4000000000000003E-3</c:v>
                </c:pt>
                <c:pt idx="11">
                  <c:v>4.4999999999999997E-3</c:v>
                </c:pt>
                <c:pt idx="12">
                  <c:v>7.1000000000000004E-3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2.0999999999999999E-3</c:v>
                </c:pt>
                <c:pt idx="2">
                  <c:v>1.6000000000000001E-3</c:v>
                </c:pt>
                <c:pt idx="3">
                  <c:v>1.4E-3</c:v>
                </c:pt>
                <c:pt idx="4">
                  <c:v>1.1999999999999999E-3</c:v>
                </c:pt>
                <c:pt idx="5">
                  <c:v>1.2999999999999999E-3</c:v>
                </c:pt>
                <c:pt idx="6">
                  <c:v>1.4E-3</c:v>
                </c:pt>
                <c:pt idx="7">
                  <c:v>1.6999999999999999E-3</c:v>
                </c:pt>
                <c:pt idx="8">
                  <c:v>1.5E-3</c:v>
                </c:pt>
                <c:pt idx="9">
                  <c:v>1.4E-3</c:v>
                </c:pt>
                <c:pt idx="10">
                  <c:v>1.6000000000000001E-3</c:v>
                </c:pt>
                <c:pt idx="11">
                  <c:v>1.6999999999999999E-3</c:v>
                </c:pt>
                <c:pt idx="12">
                  <c:v>3.8999999999999998E-3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3.5000000000000001E-3</c:v>
                </c:pt>
                <c:pt idx="2">
                  <c:v>3.3999999999999998E-3</c:v>
                </c:pt>
                <c:pt idx="3">
                  <c:v>3.0999999999999999E-3</c:v>
                </c:pt>
                <c:pt idx="4">
                  <c:v>3.0999999999999999E-3</c:v>
                </c:pt>
                <c:pt idx="5">
                  <c:v>3.3999999999999998E-3</c:v>
                </c:pt>
                <c:pt idx="6">
                  <c:v>3.5000000000000001E-3</c:v>
                </c:pt>
                <c:pt idx="7">
                  <c:v>3.8E-3</c:v>
                </c:pt>
                <c:pt idx="8">
                  <c:v>4.0000000000000001E-3</c:v>
                </c:pt>
                <c:pt idx="9">
                  <c:v>3.5999999999999999E-3</c:v>
                </c:pt>
                <c:pt idx="10">
                  <c:v>4.3E-3</c:v>
                </c:pt>
                <c:pt idx="11">
                  <c:v>4.4999999999999997E-3</c:v>
                </c:pt>
                <c:pt idx="12">
                  <c:v>4.5999999999999999E-3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26240"/>
        <c:axId val="800218432"/>
      </c:lineChart>
      <c:catAx>
        <c:axId val="84922624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218432"/>
        <c:crosses val="autoZero"/>
        <c:auto val="1"/>
        <c:lblAlgn val="ctr"/>
        <c:lblOffset val="100"/>
        <c:noMultiLvlLbl val="0"/>
      </c:catAx>
      <c:valAx>
        <c:axId val="80021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26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7.4999999999999997E-3</c:v>
                </c:pt>
                <c:pt idx="1">
                  <c:v>7.6E-3</c:v>
                </c:pt>
                <c:pt idx="2">
                  <c:v>7.4000000000000003E-3</c:v>
                </c:pt>
                <c:pt idx="3">
                  <c:v>7.1999999999999998E-3</c:v>
                </c:pt>
                <c:pt idx="4">
                  <c:v>6.8999999999999999E-3</c:v>
                </c:pt>
                <c:pt idx="5">
                  <c:v>6.8999999999999999E-3</c:v>
                </c:pt>
                <c:pt idx="6">
                  <c:v>7.4000000000000003E-3</c:v>
                </c:pt>
                <c:pt idx="7">
                  <c:v>7.4999999999999997E-3</c:v>
                </c:pt>
                <c:pt idx="8">
                  <c:v>7.6E-3</c:v>
                </c:pt>
                <c:pt idx="9">
                  <c:v>7.4999999999999997E-3</c:v>
                </c:pt>
                <c:pt idx="10">
                  <c:v>7.9000000000000008E-3</c:v>
                </c:pt>
                <c:pt idx="11">
                  <c:v>8.2000000000000007E-3</c:v>
                </c:pt>
                <c:pt idx="12">
                  <c:v>7.9000000000000008E-3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3.3E-3</c:v>
                </c:pt>
                <c:pt idx="1">
                  <c:v>3.5999999999999999E-3</c:v>
                </c:pt>
                <c:pt idx="2">
                  <c:v>3.5000000000000001E-3</c:v>
                </c:pt>
                <c:pt idx="3">
                  <c:v>3.7000000000000002E-3</c:v>
                </c:pt>
                <c:pt idx="4">
                  <c:v>3.3999999999999998E-3</c:v>
                </c:pt>
                <c:pt idx="5">
                  <c:v>3.3E-3</c:v>
                </c:pt>
                <c:pt idx="6">
                  <c:v>3.3999999999999998E-3</c:v>
                </c:pt>
                <c:pt idx="7">
                  <c:v>3.5000000000000001E-3</c:v>
                </c:pt>
                <c:pt idx="8">
                  <c:v>3.7000000000000002E-3</c:v>
                </c:pt>
                <c:pt idx="9">
                  <c:v>3.5999999999999999E-3</c:v>
                </c:pt>
                <c:pt idx="10">
                  <c:v>3.7000000000000002E-3</c:v>
                </c:pt>
                <c:pt idx="11">
                  <c:v>3.8999999999999998E-3</c:v>
                </c:pt>
                <c:pt idx="12">
                  <c:v>3.8999999999999998E-3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4.7999999999999996E-3</c:v>
                </c:pt>
                <c:pt idx="2">
                  <c:v>3.3999999999999998E-3</c:v>
                </c:pt>
                <c:pt idx="3">
                  <c:v>3.2000000000000002E-3</c:v>
                </c:pt>
                <c:pt idx="4">
                  <c:v>2.8999999999999998E-3</c:v>
                </c:pt>
                <c:pt idx="5">
                  <c:v>3.3E-3</c:v>
                </c:pt>
                <c:pt idx="6">
                  <c:v>3.5999999999999999E-3</c:v>
                </c:pt>
                <c:pt idx="7">
                  <c:v>3.5000000000000001E-3</c:v>
                </c:pt>
                <c:pt idx="8">
                  <c:v>3.5000000000000001E-3</c:v>
                </c:pt>
                <c:pt idx="9">
                  <c:v>3.0999999999999999E-3</c:v>
                </c:pt>
                <c:pt idx="10">
                  <c:v>3.7000000000000002E-3</c:v>
                </c:pt>
                <c:pt idx="11">
                  <c:v>3.8999999999999998E-3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3.5999999999999999E-3</c:v>
                </c:pt>
                <c:pt idx="5">
                  <c:v>3.8E-3</c:v>
                </c:pt>
                <c:pt idx="6">
                  <c:v>3.8E-3</c:v>
                </c:pt>
                <c:pt idx="7">
                  <c:v>4.1000000000000003E-3</c:v>
                </c:pt>
                <c:pt idx="8">
                  <c:v>3.8E-3</c:v>
                </c:pt>
                <c:pt idx="9">
                  <c:v>4.1999999999999997E-3</c:v>
                </c:pt>
                <c:pt idx="10">
                  <c:v>4.4000000000000003E-3</c:v>
                </c:pt>
                <c:pt idx="11">
                  <c:v>4.4000000000000003E-3</c:v>
                </c:pt>
                <c:pt idx="12">
                  <c:v>4.5999999999999999E-3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25728"/>
        <c:axId val="800564928"/>
      </c:lineChart>
      <c:catAx>
        <c:axId val="8492257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564928"/>
        <c:crosses val="autoZero"/>
        <c:auto val="1"/>
        <c:lblAlgn val="ctr"/>
        <c:lblOffset val="100"/>
        <c:noMultiLvlLbl val="0"/>
      </c:catAx>
      <c:valAx>
        <c:axId val="800564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25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4.1999999999999997E-3</c:v>
                </c:pt>
                <c:pt idx="2">
                  <c:v>4.5999999999999999E-3</c:v>
                </c:pt>
                <c:pt idx="3">
                  <c:v>4.4000000000000003E-3</c:v>
                </c:pt>
                <c:pt idx="4">
                  <c:v>4.1999999999999997E-3</c:v>
                </c:pt>
                <c:pt idx="5">
                  <c:v>3.8999999999999998E-3</c:v>
                </c:pt>
                <c:pt idx="6">
                  <c:v>3.8E-3</c:v>
                </c:pt>
                <c:pt idx="7">
                  <c:v>4.4000000000000003E-3</c:v>
                </c:pt>
                <c:pt idx="8">
                  <c:v>4.7000000000000002E-3</c:v>
                </c:pt>
                <c:pt idx="9">
                  <c:v>4.7999999999999996E-3</c:v>
                </c:pt>
                <c:pt idx="10">
                  <c:v>5.1000000000000004E-3</c:v>
                </c:pt>
                <c:pt idx="11">
                  <c:v>5.0000000000000001E-3</c:v>
                </c:pt>
                <c:pt idx="12">
                  <c:v>5.1000000000000004E-3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2.8E-3</c:v>
                </c:pt>
                <c:pt idx="3">
                  <c:v>2.5999999999999999E-3</c:v>
                </c:pt>
                <c:pt idx="4">
                  <c:v>2.7000000000000001E-3</c:v>
                </c:pt>
                <c:pt idx="5">
                  <c:v>2.5000000000000001E-3</c:v>
                </c:pt>
                <c:pt idx="6">
                  <c:v>2.3999999999999998E-3</c:v>
                </c:pt>
                <c:pt idx="7">
                  <c:v>3.0000000000000001E-3</c:v>
                </c:pt>
                <c:pt idx="8">
                  <c:v>3.2000000000000002E-3</c:v>
                </c:pt>
                <c:pt idx="9">
                  <c:v>3.0999999999999999E-3</c:v>
                </c:pt>
                <c:pt idx="10">
                  <c:v>3.3E-3</c:v>
                </c:pt>
                <c:pt idx="11">
                  <c:v>3.0999999999999999E-3</c:v>
                </c:pt>
                <c:pt idx="12">
                  <c:v>3.2000000000000002E-3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1.5E-3</c:v>
                </c:pt>
                <c:pt idx="1">
                  <c:v>1.4E-3</c:v>
                </c:pt>
                <c:pt idx="2">
                  <c:v>3.0999999999999999E-3</c:v>
                </c:pt>
                <c:pt idx="3">
                  <c:v>1.2999999999999999E-3</c:v>
                </c:pt>
                <c:pt idx="4">
                  <c:v>1E-3</c:v>
                </c:pt>
                <c:pt idx="5">
                  <c:v>8.0000000000000004E-4</c:v>
                </c:pt>
                <c:pt idx="6">
                  <c:v>6.9999999999999999E-4</c:v>
                </c:pt>
                <c:pt idx="7">
                  <c:v>8.9999999999999998E-4</c:v>
                </c:pt>
                <c:pt idx="8">
                  <c:v>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1.1999999999999999E-3</c:v>
                </c:pt>
                <c:pt idx="12">
                  <c:v>1.1000000000000001E-3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2E-3</c:v>
                </c:pt>
                <c:pt idx="1">
                  <c:v>1.9E-3</c:v>
                </c:pt>
                <c:pt idx="2">
                  <c:v>1.9E-3</c:v>
                </c:pt>
                <c:pt idx="3">
                  <c:v>2.0999999999999999E-3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2.3999999999999998E-3</c:v>
                </c:pt>
                <c:pt idx="9">
                  <c:v>2.5000000000000001E-3</c:v>
                </c:pt>
                <c:pt idx="10">
                  <c:v>2.7000000000000001E-3</c:v>
                </c:pt>
                <c:pt idx="11">
                  <c:v>2.8999999999999998E-3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33408"/>
        <c:axId val="800567232"/>
      </c:lineChart>
      <c:catAx>
        <c:axId val="849233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567232"/>
        <c:crosses val="autoZero"/>
        <c:auto val="1"/>
        <c:lblAlgn val="ctr"/>
        <c:lblOffset val="100"/>
        <c:noMultiLvlLbl val="0"/>
      </c:catAx>
      <c:valAx>
        <c:axId val="800567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33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0.33250000000000002</c:v>
                </c:pt>
                <c:pt idx="1">
                  <c:v>0.33179999999999998</c:v>
                </c:pt>
                <c:pt idx="2">
                  <c:v>0.31440000000000001</c:v>
                </c:pt>
                <c:pt idx="3">
                  <c:v>0.31640000000000001</c:v>
                </c:pt>
                <c:pt idx="4">
                  <c:v>0.30859999999999999</c:v>
                </c:pt>
                <c:pt idx="5">
                  <c:v>0.31619999999999998</c:v>
                </c:pt>
                <c:pt idx="6">
                  <c:v>0.30909999999999999</c:v>
                </c:pt>
                <c:pt idx="7">
                  <c:v>0.31640000000000001</c:v>
                </c:pt>
                <c:pt idx="8">
                  <c:v>0.30559999999999998</c:v>
                </c:pt>
                <c:pt idx="9">
                  <c:v>0.29930000000000001</c:v>
                </c:pt>
                <c:pt idx="10">
                  <c:v>0.30409999999999998</c:v>
                </c:pt>
                <c:pt idx="11">
                  <c:v>0.31059999999999999</c:v>
                </c:pt>
                <c:pt idx="12">
                  <c:v>0.30790000000000001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0.19009999999999999</c:v>
                </c:pt>
                <c:pt idx="1">
                  <c:v>0.17960000000000001</c:v>
                </c:pt>
                <c:pt idx="2">
                  <c:v>0.1764</c:v>
                </c:pt>
                <c:pt idx="3">
                  <c:v>0.17219999999999999</c:v>
                </c:pt>
                <c:pt idx="4">
                  <c:v>0.17219999999999999</c:v>
                </c:pt>
                <c:pt idx="5">
                  <c:v>0.1734</c:v>
                </c:pt>
                <c:pt idx="6">
                  <c:v>0.17349999999999999</c:v>
                </c:pt>
                <c:pt idx="7">
                  <c:v>0.17530000000000001</c:v>
                </c:pt>
                <c:pt idx="8">
                  <c:v>0.1726</c:v>
                </c:pt>
                <c:pt idx="9">
                  <c:v>0.17349999999999999</c:v>
                </c:pt>
                <c:pt idx="10">
                  <c:v>0.17469999999999999</c:v>
                </c:pt>
                <c:pt idx="11">
                  <c:v>0.1777</c:v>
                </c:pt>
                <c:pt idx="12">
                  <c:v>0.18049999999999999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0.113</c:v>
                </c:pt>
                <c:pt idx="1">
                  <c:v>0.1205</c:v>
                </c:pt>
                <c:pt idx="2">
                  <c:v>0.1047</c:v>
                </c:pt>
                <c:pt idx="3">
                  <c:v>0.1137</c:v>
                </c:pt>
                <c:pt idx="4">
                  <c:v>0.1045</c:v>
                </c:pt>
                <c:pt idx="5">
                  <c:v>0.1134</c:v>
                </c:pt>
                <c:pt idx="6">
                  <c:v>0.1052</c:v>
                </c:pt>
                <c:pt idx="7">
                  <c:v>0.1118</c:v>
                </c:pt>
                <c:pt idx="8">
                  <c:v>0.1009</c:v>
                </c:pt>
                <c:pt idx="9">
                  <c:v>9.0899999999999995E-2</c:v>
                </c:pt>
                <c:pt idx="10">
                  <c:v>9.6600000000000005E-2</c:v>
                </c:pt>
                <c:pt idx="11">
                  <c:v>0.1038</c:v>
                </c:pt>
                <c:pt idx="12">
                  <c:v>9.5000000000000001E-2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0.11360000000000001</c:v>
                </c:pt>
                <c:pt idx="1">
                  <c:v>0.1096</c:v>
                </c:pt>
                <c:pt idx="2">
                  <c:v>0.10290000000000001</c:v>
                </c:pt>
                <c:pt idx="3">
                  <c:v>0.1003</c:v>
                </c:pt>
                <c:pt idx="4">
                  <c:v>9.9400000000000002E-2</c:v>
                </c:pt>
                <c:pt idx="5">
                  <c:v>0.1007</c:v>
                </c:pt>
                <c:pt idx="6">
                  <c:v>0.1004</c:v>
                </c:pt>
                <c:pt idx="7">
                  <c:v>0.10150000000000001</c:v>
                </c:pt>
                <c:pt idx="8">
                  <c:v>9.9099999999999994E-2</c:v>
                </c:pt>
                <c:pt idx="9">
                  <c:v>9.9199999999999997E-2</c:v>
                </c:pt>
                <c:pt idx="10">
                  <c:v>9.8299999999999998E-2</c:v>
                </c:pt>
                <c:pt idx="11">
                  <c:v>9.7299999999999998E-2</c:v>
                </c:pt>
                <c:pt idx="12">
                  <c:v>0.10059999999999999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24192"/>
        <c:axId val="800569536"/>
      </c:lineChart>
      <c:catAx>
        <c:axId val="849224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569536"/>
        <c:crosses val="autoZero"/>
        <c:auto val="1"/>
        <c:lblAlgn val="ctr"/>
        <c:lblOffset val="100"/>
        <c:noMultiLvlLbl val="0"/>
      </c:catAx>
      <c:valAx>
        <c:axId val="80056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24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0.63650000000000007</c:v>
                </c:pt>
                <c:pt idx="1">
                  <c:v>0.63729999999999998</c:v>
                </c:pt>
                <c:pt idx="2">
                  <c:v>0.65510000000000002</c:v>
                </c:pt>
                <c:pt idx="3">
                  <c:v>0.65470000000000006</c:v>
                </c:pt>
                <c:pt idx="4">
                  <c:v>0.66249999999999998</c:v>
                </c:pt>
                <c:pt idx="5">
                  <c:v>0.65379999999999994</c:v>
                </c:pt>
                <c:pt idx="6">
                  <c:v>0.6604000000000001</c:v>
                </c:pt>
                <c:pt idx="7">
                  <c:v>0.65150000000000008</c:v>
                </c:pt>
                <c:pt idx="8">
                  <c:v>0.65949999999999998</c:v>
                </c:pt>
                <c:pt idx="9">
                  <c:v>0.67009999999999992</c:v>
                </c:pt>
                <c:pt idx="10">
                  <c:v>0.65989999999999993</c:v>
                </c:pt>
                <c:pt idx="11">
                  <c:v>0.65540000000000009</c:v>
                </c:pt>
                <c:pt idx="12">
                  <c:v>0.6573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0.79610000000000025</c:v>
                </c:pt>
                <c:pt idx="1">
                  <c:v>0.80630000000000002</c:v>
                </c:pt>
                <c:pt idx="2">
                  <c:v>0.80909999999999993</c:v>
                </c:pt>
                <c:pt idx="3">
                  <c:v>0.81329999999999991</c:v>
                </c:pt>
                <c:pt idx="4">
                  <c:v>0.8133999999999999</c:v>
                </c:pt>
                <c:pt idx="5">
                  <c:v>0.81200000000000006</c:v>
                </c:pt>
                <c:pt idx="6">
                  <c:v>0.81180000000000008</c:v>
                </c:pt>
                <c:pt idx="7">
                  <c:v>0.80910000000000004</c:v>
                </c:pt>
                <c:pt idx="8">
                  <c:v>0.81130000000000002</c:v>
                </c:pt>
                <c:pt idx="9">
                  <c:v>0.8105</c:v>
                </c:pt>
                <c:pt idx="10">
                  <c:v>0.80870000000000009</c:v>
                </c:pt>
                <c:pt idx="11">
                  <c:v>0.80530000000000013</c:v>
                </c:pt>
                <c:pt idx="12">
                  <c:v>0.79990000000000006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0.871</c:v>
                </c:pt>
                <c:pt idx="1">
                  <c:v>0.86380000000000012</c:v>
                </c:pt>
                <c:pt idx="2">
                  <c:v>0.88029999999999997</c:v>
                </c:pt>
                <c:pt idx="3">
                  <c:v>0.87470000000000003</c:v>
                </c:pt>
                <c:pt idx="4">
                  <c:v>0.88429999999999997</c:v>
                </c:pt>
                <c:pt idx="5">
                  <c:v>0.87339999999999995</c:v>
                </c:pt>
                <c:pt idx="6">
                  <c:v>0.88170000000000004</c:v>
                </c:pt>
                <c:pt idx="7">
                  <c:v>0.87409999999999999</c:v>
                </c:pt>
                <c:pt idx="8">
                  <c:v>0.88260000000000016</c:v>
                </c:pt>
                <c:pt idx="9">
                  <c:v>0.89790000000000003</c:v>
                </c:pt>
                <c:pt idx="10">
                  <c:v>0.88629999999999987</c:v>
                </c:pt>
                <c:pt idx="11">
                  <c:v>0.88100000000000001</c:v>
                </c:pt>
                <c:pt idx="12">
                  <c:v>0.89030000000000009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0.87270000000000003</c:v>
                </c:pt>
                <c:pt idx="1">
                  <c:v>0.87680000000000002</c:v>
                </c:pt>
                <c:pt idx="2">
                  <c:v>0.88380000000000003</c:v>
                </c:pt>
                <c:pt idx="3">
                  <c:v>0.88680000000000003</c:v>
                </c:pt>
                <c:pt idx="4">
                  <c:v>0.88769999999999993</c:v>
                </c:pt>
                <c:pt idx="5">
                  <c:v>0.88580000000000003</c:v>
                </c:pt>
                <c:pt idx="6">
                  <c:v>0.88580000000000003</c:v>
                </c:pt>
                <c:pt idx="7">
                  <c:v>0.88379999999999992</c:v>
                </c:pt>
                <c:pt idx="8">
                  <c:v>0.88600000000000001</c:v>
                </c:pt>
                <c:pt idx="9">
                  <c:v>0.88580000000000003</c:v>
                </c:pt>
                <c:pt idx="10">
                  <c:v>0.88559999999999994</c:v>
                </c:pt>
                <c:pt idx="11">
                  <c:v>0.88610000000000011</c:v>
                </c:pt>
                <c:pt idx="12">
                  <c:v>0.88259999999999983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27264"/>
        <c:axId val="800776768"/>
      </c:lineChart>
      <c:catAx>
        <c:axId val="849227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776768"/>
        <c:crosses val="autoZero"/>
        <c:auto val="1"/>
        <c:lblAlgn val="ctr"/>
        <c:lblOffset val="100"/>
        <c:noMultiLvlLbl val="0"/>
      </c:catAx>
      <c:valAx>
        <c:axId val="80077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27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93.09</c:v>
                </c:pt>
                <c:pt idx="1">
                  <c:v>95.3</c:v>
                </c:pt>
                <c:pt idx="2">
                  <c:v>100.91</c:v>
                </c:pt>
                <c:pt idx="3">
                  <c:v>102.16</c:v>
                </c:pt>
                <c:pt idx="4">
                  <c:v>116.11</c:v>
                </c:pt>
                <c:pt idx="5">
                  <c:v>102.93</c:v>
                </c:pt>
                <c:pt idx="6">
                  <c:v>106.92</c:v>
                </c:pt>
                <c:pt idx="7">
                  <c:v>113.25</c:v>
                </c:pt>
                <c:pt idx="8">
                  <c:v>101.99</c:v>
                </c:pt>
                <c:pt idx="9">
                  <c:v>103.18</c:v>
                </c:pt>
                <c:pt idx="10">
                  <c:v>87.25</c:v>
                </c:pt>
                <c:pt idx="11">
                  <c:v>79.17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83.93</c:v>
                </c:pt>
                <c:pt idx="1">
                  <c:v>85.69</c:v>
                </c:pt>
                <c:pt idx="2">
                  <c:v>85.66</c:v>
                </c:pt>
                <c:pt idx="3">
                  <c:v>52.58</c:v>
                </c:pt>
                <c:pt idx="4">
                  <c:v>59.61</c:v>
                </c:pt>
                <c:pt idx="5">
                  <c:v>76.08</c:v>
                </c:pt>
                <c:pt idx="6">
                  <c:v>65.790000000000006</c:v>
                </c:pt>
                <c:pt idx="7">
                  <c:v>77.25</c:v>
                </c:pt>
                <c:pt idx="8">
                  <c:v>81.92</c:v>
                </c:pt>
                <c:pt idx="9">
                  <c:v>87.31</c:v>
                </c:pt>
                <c:pt idx="10">
                  <c:v>74.98</c:v>
                </c:pt>
                <c:pt idx="11">
                  <c:v>71.86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71.040000000000006</c:v>
                </c:pt>
                <c:pt idx="1">
                  <c:v>67.319999999999993</c:v>
                </c:pt>
                <c:pt idx="2">
                  <c:v>92.67</c:v>
                </c:pt>
                <c:pt idx="3">
                  <c:v>93.03</c:v>
                </c:pt>
                <c:pt idx="4">
                  <c:v>91.9</c:v>
                </c:pt>
                <c:pt idx="5">
                  <c:v>93.74</c:v>
                </c:pt>
                <c:pt idx="6">
                  <c:v>83.93</c:v>
                </c:pt>
                <c:pt idx="7">
                  <c:v>92.5</c:v>
                </c:pt>
                <c:pt idx="8">
                  <c:v>86.71</c:v>
                </c:pt>
                <c:pt idx="9">
                  <c:v>93.57</c:v>
                </c:pt>
                <c:pt idx="10">
                  <c:v>86.34</c:v>
                </c:pt>
                <c:pt idx="11">
                  <c:v>85.75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68.599999999999994</c:v>
                </c:pt>
                <c:pt idx="1">
                  <c:v>71.459999999999994</c:v>
                </c:pt>
                <c:pt idx="2">
                  <c:v>92.98</c:v>
                </c:pt>
                <c:pt idx="3">
                  <c:v>93.37</c:v>
                </c:pt>
                <c:pt idx="4">
                  <c:v>96.49</c:v>
                </c:pt>
                <c:pt idx="5">
                  <c:v>95.73</c:v>
                </c:pt>
                <c:pt idx="6">
                  <c:v>88.87</c:v>
                </c:pt>
                <c:pt idx="7">
                  <c:v>103.35</c:v>
                </c:pt>
                <c:pt idx="8">
                  <c:v>90.14</c:v>
                </c:pt>
                <c:pt idx="9">
                  <c:v>94.85</c:v>
                </c:pt>
                <c:pt idx="10">
                  <c:v>86.49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4400"/>
        <c:axId val="800779072"/>
      </c:lineChart>
      <c:catAx>
        <c:axId val="8492544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779072"/>
        <c:crosses val="autoZero"/>
        <c:auto val="1"/>
        <c:lblAlgn val="ctr"/>
        <c:lblOffset val="100"/>
        <c:noMultiLvlLbl val="0"/>
      </c:catAx>
      <c:valAx>
        <c:axId val="80077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54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47.08</c:v>
                </c:pt>
                <c:pt idx="1">
                  <c:v>45.47</c:v>
                </c:pt>
                <c:pt idx="2">
                  <c:v>48.42</c:v>
                </c:pt>
                <c:pt idx="3">
                  <c:v>46.83</c:v>
                </c:pt>
                <c:pt idx="4">
                  <c:v>51.05</c:v>
                </c:pt>
                <c:pt idx="5">
                  <c:v>46.32</c:v>
                </c:pt>
                <c:pt idx="6">
                  <c:v>49.52</c:v>
                </c:pt>
                <c:pt idx="7">
                  <c:v>50.54</c:v>
                </c:pt>
                <c:pt idx="8">
                  <c:v>46.86</c:v>
                </c:pt>
                <c:pt idx="9">
                  <c:v>48.9</c:v>
                </c:pt>
                <c:pt idx="10">
                  <c:v>41.02</c:v>
                </c:pt>
                <c:pt idx="11">
                  <c:v>37.28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41.47</c:v>
                </c:pt>
                <c:pt idx="1">
                  <c:v>39.46</c:v>
                </c:pt>
                <c:pt idx="2">
                  <c:v>36.99</c:v>
                </c:pt>
                <c:pt idx="3">
                  <c:v>21.43</c:v>
                </c:pt>
                <c:pt idx="4">
                  <c:v>25.31</c:v>
                </c:pt>
                <c:pt idx="5">
                  <c:v>33.53</c:v>
                </c:pt>
                <c:pt idx="6">
                  <c:v>27.55</c:v>
                </c:pt>
                <c:pt idx="7">
                  <c:v>32.880000000000003</c:v>
                </c:pt>
                <c:pt idx="8">
                  <c:v>33.99</c:v>
                </c:pt>
                <c:pt idx="9">
                  <c:v>38.61</c:v>
                </c:pt>
                <c:pt idx="10">
                  <c:v>32.49</c:v>
                </c:pt>
                <c:pt idx="11">
                  <c:v>32.340000000000003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32.43</c:v>
                </c:pt>
                <c:pt idx="1">
                  <c:v>27.52</c:v>
                </c:pt>
                <c:pt idx="2">
                  <c:v>38.32</c:v>
                </c:pt>
                <c:pt idx="3">
                  <c:v>36.479999999999997</c:v>
                </c:pt>
                <c:pt idx="4">
                  <c:v>36.99</c:v>
                </c:pt>
                <c:pt idx="5">
                  <c:v>37.9</c:v>
                </c:pt>
                <c:pt idx="6">
                  <c:v>33</c:v>
                </c:pt>
                <c:pt idx="7">
                  <c:v>36.71</c:v>
                </c:pt>
                <c:pt idx="8">
                  <c:v>36.11</c:v>
                </c:pt>
                <c:pt idx="9">
                  <c:v>39.630000000000003</c:v>
                </c:pt>
                <c:pt idx="10">
                  <c:v>38.270000000000003</c:v>
                </c:pt>
                <c:pt idx="11">
                  <c:v>37.19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31.49</c:v>
                </c:pt>
                <c:pt idx="1">
                  <c:v>31.29</c:v>
                </c:pt>
                <c:pt idx="2">
                  <c:v>38.89</c:v>
                </c:pt>
                <c:pt idx="3">
                  <c:v>36.369999999999997</c:v>
                </c:pt>
                <c:pt idx="4">
                  <c:v>36.28</c:v>
                </c:pt>
                <c:pt idx="5">
                  <c:v>35.549999999999997</c:v>
                </c:pt>
                <c:pt idx="6">
                  <c:v>33.82</c:v>
                </c:pt>
                <c:pt idx="7">
                  <c:v>40.79</c:v>
                </c:pt>
                <c:pt idx="8">
                  <c:v>36.11</c:v>
                </c:pt>
                <c:pt idx="9">
                  <c:v>38.07</c:v>
                </c:pt>
                <c:pt idx="10">
                  <c:v>38.01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62080"/>
        <c:axId val="800781376"/>
      </c:lineChart>
      <c:catAx>
        <c:axId val="8492620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781376"/>
        <c:crosses val="autoZero"/>
        <c:auto val="1"/>
        <c:lblAlgn val="ctr"/>
        <c:lblOffset val="100"/>
        <c:noMultiLvlLbl val="0"/>
      </c:catAx>
      <c:valAx>
        <c:axId val="800781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62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19.28</c:v>
                </c:pt>
                <c:pt idx="1">
                  <c:v>22.31</c:v>
                </c:pt>
                <c:pt idx="2">
                  <c:v>23.07</c:v>
                </c:pt>
                <c:pt idx="3">
                  <c:v>24.49</c:v>
                </c:pt>
                <c:pt idx="4">
                  <c:v>29.76</c:v>
                </c:pt>
                <c:pt idx="5">
                  <c:v>25.14</c:v>
                </c:pt>
                <c:pt idx="6">
                  <c:v>27.13</c:v>
                </c:pt>
                <c:pt idx="7">
                  <c:v>29.06</c:v>
                </c:pt>
                <c:pt idx="8">
                  <c:v>25</c:v>
                </c:pt>
                <c:pt idx="9">
                  <c:v>24.38</c:v>
                </c:pt>
                <c:pt idx="10">
                  <c:v>20.239999999999998</c:v>
                </c:pt>
                <c:pt idx="11">
                  <c:v>19.079999999999998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19.47</c:v>
                </c:pt>
                <c:pt idx="1">
                  <c:v>20.21</c:v>
                </c:pt>
                <c:pt idx="2">
                  <c:v>22.54</c:v>
                </c:pt>
                <c:pt idx="3">
                  <c:v>13.61</c:v>
                </c:pt>
                <c:pt idx="4">
                  <c:v>15.51</c:v>
                </c:pt>
                <c:pt idx="5">
                  <c:v>21.26</c:v>
                </c:pt>
                <c:pt idx="6">
                  <c:v>17.260000000000002</c:v>
                </c:pt>
                <c:pt idx="7">
                  <c:v>21.66</c:v>
                </c:pt>
                <c:pt idx="8">
                  <c:v>22.45</c:v>
                </c:pt>
                <c:pt idx="9">
                  <c:v>22.99</c:v>
                </c:pt>
                <c:pt idx="10">
                  <c:v>19.5</c:v>
                </c:pt>
                <c:pt idx="11">
                  <c:v>17.940000000000001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18.54</c:v>
                </c:pt>
                <c:pt idx="1">
                  <c:v>18.11</c:v>
                </c:pt>
                <c:pt idx="2">
                  <c:v>26.22</c:v>
                </c:pt>
                <c:pt idx="3">
                  <c:v>27.58</c:v>
                </c:pt>
                <c:pt idx="4">
                  <c:v>26.25</c:v>
                </c:pt>
                <c:pt idx="5">
                  <c:v>26.19</c:v>
                </c:pt>
                <c:pt idx="6">
                  <c:v>24.95</c:v>
                </c:pt>
                <c:pt idx="7">
                  <c:v>27.61</c:v>
                </c:pt>
                <c:pt idx="8">
                  <c:v>26.14</c:v>
                </c:pt>
                <c:pt idx="9">
                  <c:v>25.12</c:v>
                </c:pt>
                <c:pt idx="10">
                  <c:v>22.08</c:v>
                </c:pt>
                <c:pt idx="11">
                  <c:v>22.2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16.920000000000002</c:v>
                </c:pt>
                <c:pt idx="1">
                  <c:v>18.399999999999999</c:v>
                </c:pt>
                <c:pt idx="2">
                  <c:v>24.41</c:v>
                </c:pt>
                <c:pt idx="3">
                  <c:v>26.53</c:v>
                </c:pt>
                <c:pt idx="4">
                  <c:v>28.55</c:v>
                </c:pt>
                <c:pt idx="5">
                  <c:v>28.46</c:v>
                </c:pt>
                <c:pt idx="6">
                  <c:v>24.66</c:v>
                </c:pt>
                <c:pt idx="7">
                  <c:v>29.79</c:v>
                </c:pt>
                <c:pt idx="8">
                  <c:v>26.99</c:v>
                </c:pt>
                <c:pt idx="9">
                  <c:v>26.33</c:v>
                </c:pt>
                <c:pt idx="10">
                  <c:v>21.46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32896"/>
        <c:axId val="800783680"/>
      </c:lineChart>
      <c:catAx>
        <c:axId val="849232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783680"/>
        <c:crosses val="autoZero"/>
        <c:auto val="1"/>
        <c:lblAlgn val="ctr"/>
        <c:lblOffset val="100"/>
        <c:noMultiLvlLbl val="0"/>
      </c:catAx>
      <c:valAx>
        <c:axId val="80078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32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3.03</c:v>
                </c:pt>
                <c:pt idx="1">
                  <c:v>3.66</c:v>
                </c:pt>
                <c:pt idx="2">
                  <c:v>2.69</c:v>
                </c:pt>
                <c:pt idx="3">
                  <c:v>3.12</c:v>
                </c:pt>
                <c:pt idx="4">
                  <c:v>4</c:v>
                </c:pt>
                <c:pt idx="5">
                  <c:v>3.66</c:v>
                </c:pt>
                <c:pt idx="6">
                  <c:v>3.26</c:v>
                </c:pt>
                <c:pt idx="7">
                  <c:v>3.83</c:v>
                </c:pt>
                <c:pt idx="8">
                  <c:v>3.97</c:v>
                </c:pt>
                <c:pt idx="9">
                  <c:v>3.54</c:v>
                </c:pt>
                <c:pt idx="10">
                  <c:v>2.66</c:v>
                </c:pt>
                <c:pt idx="11">
                  <c:v>2.2400000000000002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2.69</c:v>
                </c:pt>
                <c:pt idx="1">
                  <c:v>3.03</c:v>
                </c:pt>
                <c:pt idx="2">
                  <c:v>3.94</c:v>
                </c:pt>
                <c:pt idx="3">
                  <c:v>1.5</c:v>
                </c:pt>
                <c:pt idx="4">
                  <c:v>2.5499999999999998</c:v>
                </c:pt>
                <c:pt idx="5">
                  <c:v>2.4700000000000002</c:v>
                </c:pt>
                <c:pt idx="6">
                  <c:v>2.44</c:v>
                </c:pt>
                <c:pt idx="7">
                  <c:v>2.86</c:v>
                </c:pt>
                <c:pt idx="8">
                  <c:v>3.03</c:v>
                </c:pt>
                <c:pt idx="9">
                  <c:v>3.43</c:v>
                </c:pt>
                <c:pt idx="10">
                  <c:v>3.06</c:v>
                </c:pt>
                <c:pt idx="11">
                  <c:v>2.58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2.81</c:v>
                </c:pt>
                <c:pt idx="2">
                  <c:v>3.83</c:v>
                </c:pt>
                <c:pt idx="3">
                  <c:v>3.23</c:v>
                </c:pt>
                <c:pt idx="4">
                  <c:v>3.83</c:v>
                </c:pt>
                <c:pt idx="5">
                  <c:v>3.8</c:v>
                </c:pt>
                <c:pt idx="6">
                  <c:v>4</c:v>
                </c:pt>
                <c:pt idx="7">
                  <c:v>3.74</c:v>
                </c:pt>
                <c:pt idx="8">
                  <c:v>3.12</c:v>
                </c:pt>
                <c:pt idx="9">
                  <c:v>4.1399999999999997</c:v>
                </c:pt>
                <c:pt idx="10">
                  <c:v>3.15</c:v>
                </c:pt>
                <c:pt idx="11">
                  <c:v>3.12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2.0099999999999998</c:v>
                </c:pt>
                <c:pt idx="2">
                  <c:v>3.52</c:v>
                </c:pt>
                <c:pt idx="3">
                  <c:v>4.1399999999999997</c:v>
                </c:pt>
                <c:pt idx="4">
                  <c:v>4.28</c:v>
                </c:pt>
                <c:pt idx="5">
                  <c:v>4.25</c:v>
                </c:pt>
                <c:pt idx="6">
                  <c:v>3.74</c:v>
                </c:pt>
                <c:pt idx="7">
                  <c:v>4.79</c:v>
                </c:pt>
                <c:pt idx="8">
                  <c:v>4.1100000000000003</c:v>
                </c:pt>
                <c:pt idx="9">
                  <c:v>5.22</c:v>
                </c:pt>
                <c:pt idx="10">
                  <c:v>3.23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34432"/>
        <c:axId val="853509824"/>
      </c:lineChart>
      <c:catAx>
        <c:axId val="8492344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509824"/>
        <c:crosses val="autoZero"/>
        <c:auto val="1"/>
        <c:lblAlgn val="ctr"/>
        <c:lblOffset val="100"/>
        <c:noMultiLvlLbl val="0"/>
      </c:catAx>
      <c:valAx>
        <c:axId val="853509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34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0.06</c:v>
                </c:pt>
                <c:pt idx="1">
                  <c:v>0.09</c:v>
                </c:pt>
                <c:pt idx="2">
                  <c:v>0.09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0.09</c:v>
                </c:pt>
                <c:pt idx="6">
                  <c:v>0.03</c:v>
                </c:pt>
                <c:pt idx="7">
                  <c:v>0.06</c:v>
                </c:pt>
                <c:pt idx="8">
                  <c:v>0.2</c:v>
                </c:pt>
                <c:pt idx="9">
                  <c:v>0.2</c:v>
                </c:pt>
                <c:pt idx="10">
                  <c:v>0.09</c:v>
                </c:pt>
                <c:pt idx="11">
                  <c:v>0.09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0.03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0.06</c:v>
                </c:pt>
                <c:pt idx="4">
                  <c:v>0.06</c:v>
                </c:pt>
                <c:pt idx="5">
                  <c:v>0.11</c:v>
                </c:pt>
                <c:pt idx="6">
                  <c:v>0.06</c:v>
                </c:pt>
                <c:pt idx="7">
                  <c:v>0.06</c:v>
                </c:pt>
                <c:pt idx="8">
                  <c:v>0.06</c:v>
                </c:pt>
                <c:pt idx="9">
                  <c:v>0.09</c:v>
                </c:pt>
                <c:pt idx="10">
                  <c:v>0.11</c:v>
                </c:pt>
                <c:pt idx="11">
                  <c:v>0.06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0.09</c:v>
                </c:pt>
                <c:pt idx="3">
                  <c:v>0.03</c:v>
                </c:pt>
                <c:pt idx="4">
                  <c:v>0.14000000000000001</c:v>
                </c:pt>
                <c:pt idx="5">
                  <c:v>0.11</c:v>
                </c:pt>
                <c:pt idx="6">
                  <c:v>0.06</c:v>
                </c:pt>
                <c:pt idx="7">
                  <c:v>0.09</c:v>
                </c:pt>
                <c:pt idx="8">
                  <c:v>0.03</c:v>
                </c:pt>
                <c:pt idx="9">
                  <c:v>0.03</c:v>
                </c:pt>
                <c:pt idx="10">
                  <c:v>0.09</c:v>
                </c:pt>
                <c:pt idx="11">
                  <c:v>0.06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0.09</c:v>
                </c:pt>
                <c:pt idx="1">
                  <c:v>0.11</c:v>
                </c:pt>
                <c:pt idx="2">
                  <c:v>0.11</c:v>
                </c:pt>
                <c:pt idx="3">
                  <c:v>0.09</c:v>
                </c:pt>
                <c:pt idx="4">
                  <c:v>0.2</c:v>
                </c:pt>
                <c:pt idx="5">
                  <c:v>0.28000000000000003</c:v>
                </c:pt>
                <c:pt idx="6">
                  <c:v>0.09</c:v>
                </c:pt>
                <c:pt idx="7">
                  <c:v>0.14000000000000001</c:v>
                </c:pt>
                <c:pt idx="8">
                  <c:v>0.09</c:v>
                </c:pt>
                <c:pt idx="9">
                  <c:v>0.17</c:v>
                </c:pt>
                <c:pt idx="10">
                  <c:v>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2352"/>
        <c:axId val="853512128"/>
      </c:lineChart>
      <c:catAx>
        <c:axId val="8492523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512128"/>
        <c:crosses val="autoZero"/>
        <c:auto val="1"/>
        <c:lblAlgn val="ctr"/>
        <c:lblOffset val="100"/>
        <c:noMultiLvlLbl val="0"/>
      </c:catAx>
      <c:valAx>
        <c:axId val="853512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52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0.20682899682070546</c:v>
                </c:pt>
                <c:pt idx="1">
                  <c:v>0.41529464408258271</c:v>
                </c:pt>
                <c:pt idx="2">
                  <c:v>0.21756922157107161</c:v>
                </c:pt>
                <c:pt idx="3">
                  <c:v>7.9997518232530332E-2</c:v>
                </c:pt>
                <c:pt idx="4">
                  <c:v>6.0900129540741407E-2</c:v>
                </c:pt>
                <c:pt idx="5">
                  <c:v>1.0884054455994691E-2</c:v>
                </c:pt>
                <c:pt idx="6">
                  <c:v>8.5254352963738001E-3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292736"/>
        <c:axId val="846961408"/>
      </c:barChart>
      <c:catAx>
        <c:axId val="71429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961408"/>
        <c:crosses val="autoZero"/>
        <c:auto val="1"/>
        <c:lblAlgn val="ctr"/>
        <c:lblOffset val="100"/>
        <c:noMultiLvlLbl val="0"/>
      </c:catAx>
      <c:valAx>
        <c:axId val="8469614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29273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11.96</c:v>
                </c:pt>
                <c:pt idx="1">
                  <c:v>10.83</c:v>
                </c:pt>
                <c:pt idx="2">
                  <c:v>13.07</c:v>
                </c:pt>
                <c:pt idx="3">
                  <c:v>14.49</c:v>
                </c:pt>
                <c:pt idx="4">
                  <c:v>15.96</c:v>
                </c:pt>
                <c:pt idx="5">
                  <c:v>13.66</c:v>
                </c:pt>
                <c:pt idx="6">
                  <c:v>13.52</c:v>
                </c:pt>
                <c:pt idx="7">
                  <c:v>14.4</c:v>
                </c:pt>
                <c:pt idx="8">
                  <c:v>14.2</c:v>
                </c:pt>
                <c:pt idx="9">
                  <c:v>12.93</c:v>
                </c:pt>
                <c:pt idx="10">
                  <c:v>11.57</c:v>
                </c:pt>
                <c:pt idx="11">
                  <c:v>10.89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10.46</c:v>
                </c:pt>
                <c:pt idx="1">
                  <c:v>12.22</c:v>
                </c:pt>
                <c:pt idx="2">
                  <c:v>11.65</c:v>
                </c:pt>
                <c:pt idx="3">
                  <c:v>8.8699999999999992</c:v>
                </c:pt>
                <c:pt idx="4">
                  <c:v>8.73</c:v>
                </c:pt>
                <c:pt idx="5">
                  <c:v>9.75</c:v>
                </c:pt>
                <c:pt idx="6">
                  <c:v>9.86</c:v>
                </c:pt>
                <c:pt idx="7">
                  <c:v>10.4</c:v>
                </c:pt>
                <c:pt idx="8">
                  <c:v>11.4</c:v>
                </c:pt>
                <c:pt idx="9">
                  <c:v>10.6</c:v>
                </c:pt>
                <c:pt idx="10">
                  <c:v>10.83</c:v>
                </c:pt>
                <c:pt idx="11">
                  <c:v>9.4700000000000006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8.84</c:v>
                </c:pt>
                <c:pt idx="1">
                  <c:v>9.3800000000000008</c:v>
                </c:pt>
                <c:pt idx="2">
                  <c:v>11.54</c:v>
                </c:pt>
                <c:pt idx="3">
                  <c:v>13.24</c:v>
                </c:pt>
                <c:pt idx="4">
                  <c:v>12.1</c:v>
                </c:pt>
                <c:pt idx="5">
                  <c:v>12.33</c:v>
                </c:pt>
                <c:pt idx="6">
                  <c:v>10.55</c:v>
                </c:pt>
                <c:pt idx="7">
                  <c:v>12.39</c:v>
                </c:pt>
                <c:pt idx="8">
                  <c:v>11.03</c:v>
                </c:pt>
                <c:pt idx="9">
                  <c:v>12.44</c:v>
                </c:pt>
                <c:pt idx="10">
                  <c:v>11.57</c:v>
                </c:pt>
                <c:pt idx="11">
                  <c:v>11.93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8.84</c:v>
                </c:pt>
                <c:pt idx="1">
                  <c:v>9.2100000000000009</c:v>
                </c:pt>
                <c:pt idx="2">
                  <c:v>12.02</c:v>
                </c:pt>
                <c:pt idx="3">
                  <c:v>13.55</c:v>
                </c:pt>
                <c:pt idx="4">
                  <c:v>13.69</c:v>
                </c:pt>
                <c:pt idx="5">
                  <c:v>13.07</c:v>
                </c:pt>
                <c:pt idx="6">
                  <c:v>12.39</c:v>
                </c:pt>
                <c:pt idx="7">
                  <c:v>12.98</c:v>
                </c:pt>
                <c:pt idx="8">
                  <c:v>11.85</c:v>
                </c:pt>
                <c:pt idx="9">
                  <c:v>12.61</c:v>
                </c:pt>
                <c:pt idx="10">
                  <c:v>11.03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3376"/>
        <c:axId val="853514432"/>
      </c:lineChart>
      <c:catAx>
        <c:axId val="8492533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514432"/>
        <c:crosses val="autoZero"/>
        <c:auto val="1"/>
        <c:lblAlgn val="ctr"/>
        <c:lblOffset val="100"/>
        <c:noMultiLvlLbl val="0"/>
      </c:catAx>
      <c:valAx>
        <c:axId val="853514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53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1.73</c:v>
                </c:pt>
                <c:pt idx="1">
                  <c:v>1.96</c:v>
                </c:pt>
                <c:pt idx="2">
                  <c:v>2.1</c:v>
                </c:pt>
                <c:pt idx="3">
                  <c:v>1.59</c:v>
                </c:pt>
                <c:pt idx="4">
                  <c:v>1.59</c:v>
                </c:pt>
                <c:pt idx="5">
                  <c:v>1.33</c:v>
                </c:pt>
                <c:pt idx="6">
                  <c:v>1.87</c:v>
                </c:pt>
                <c:pt idx="7">
                  <c:v>2.1</c:v>
                </c:pt>
                <c:pt idx="8">
                  <c:v>1.5</c:v>
                </c:pt>
                <c:pt idx="9">
                  <c:v>1.59</c:v>
                </c:pt>
                <c:pt idx="10">
                  <c:v>1.42</c:v>
                </c:pt>
                <c:pt idx="11">
                  <c:v>1.08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1.05</c:v>
                </c:pt>
                <c:pt idx="1">
                  <c:v>1.56</c:v>
                </c:pt>
                <c:pt idx="2">
                  <c:v>1.02</c:v>
                </c:pt>
                <c:pt idx="3">
                  <c:v>0.94</c:v>
                </c:pt>
                <c:pt idx="4">
                  <c:v>0.91</c:v>
                </c:pt>
                <c:pt idx="5">
                  <c:v>1.08</c:v>
                </c:pt>
                <c:pt idx="6">
                  <c:v>0.82</c:v>
                </c:pt>
                <c:pt idx="7">
                  <c:v>0.68</c:v>
                </c:pt>
                <c:pt idx="8">
                  <c:v>1.25</c:v>
                </c:pt>
                <c:pt idx="9">
                  <c:v>1.1599999999999999</c:v>
                </c:pt>
                <c:pt idx="10">
                  <c:v>0.88</c:v>
                </c:pt>
                <c:pt idx="11">
                  <c:v>1.1599999999999999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0.99</c:v>
                </c:pt>
                <c:pt idx="1">
                  <c:v>0.88</c:v>
                </c:pt>
                <c:pt idx="2">
                  <c:v>1.1100000000000001</c:v>
                </c:pt>
                <c:pt idx="3">
                  <c:v>1.42</c:v>
                </c:pt>
                <c:pt idx="4">
                  <c:v>1.28</c:v>
                </c:pt>
                <c:pt idx="5">
                  <c:v>1.42</c:v>
                </c:pt>
                <c:pt idx="6">
                  <c:v>1.1299999999999999</c:v>
                </c:pt>
                <c:pt idx="7">
                  <c:v>0.94</c:v>
                </c:pt>
                <c:pt idx="8">
                  <c:v>0.56999999999999995</c:v>
                </c:pt>
                <c:pt idx="9">
                  <c:v>0.77</c:v>
                </c:pt>
                <c:pt idx="10">
                  <c:v>0.48</c:v>
                </c:pt>
                <c:pt idx="11">
                  <c:v>0.68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1.36</c:v>
                </c:pt>
                <c:pt idx="2">
                  <c:v>1.56</c:v>
                </c:pt>
                <c:pt idx="3">
                  <c:v>1.1100000000000001</c:v>
                </c:pt>
                <c:pt idx="4">
                  <c:v>1.47</c:v>
                </c:pt>
                <c:pt idx="5">
                  <c:v>1.36</c:v>
                </c:pt>
                <c:pt idx="6">
                  <c:v>1.22</c:v>
                </c:pt>
                <c:pt idx="7">
                  <c:v>1.3</c:v>
                </c:pt>
                <c:pt idx="8">
                  <c:v>1.25</c:v>
                </c:pt>
                <c:pt idx="9">
                  <c:v>1.5</c:v>
                </c:pt>
                <c:pt idx="10">
                  <c:v>1.42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55424"/>
        <c:axId val="858243648"/>
      </c:lineChart>
      <c:catAx>
        <c:axId val="8492554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243648"/>
        <c:crosses val="autoZero"/>
        <c:auto val="1"/>
        <c:lblAlgn val="ctr"/>
        <c:lblOffset val="100"/>
        <c:noMultiLvlLbl val="0"/>
      </c:catAx>
      <c:valAx>
        <c:axId val="85824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55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9.9499999999999993</c:v>
                </c:pt>
                <c:pt idx="1">
                  <c:v>11</c:v>
                </c:pt>
                <c:pt idx="2">
                  <c:v>11.48</c:v>
                </c:pt>
                <c:pt idx="3">
                  <c:v>11.51</c:v>
                </c:pt>
                <c:pt idx="4">
                  <c:v>13.63</c:v>
                </c:pt>
                <c:pt idx="5">
                  <c:v>12.73</c:v>
                </c:pt>
                <c:pt idx="6">
                  <c:v>11.59</c:v>
                </c:pt>
                <c:pt idx="7">
                  <c:v>13.27</c:v>
                </c:pt>
                <c:pt idx="8">
                  <c:v>10.26</c:v>
                </c:pt>
                <c:pt idx="9">
                  <c:v>11.65</c:v>
                </c:pt>
                <c:pt idx="10">
                  <c:v>10.26</c:v>
                </c:pt>
                <c:pt idx="11">
                  <c:v>8.5299999999999994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8.76</c:v>
                </c:pt>
                <c:pt idx="1">
                  <c:v>9.07</c:v>
                </c:pt>
                <c:pt idx="2">
                  <c:v>9.35</c:v>
                </c:pt>
                <c:pt idx="3">
                  <c:v>6.18</c:v>
                </c:pt>
                <c:pt idx="4">
                  <c:v>6.55</c:v>
                </c:pt>
                <c:pt idx="5">
                  <c:v>7.88</c:v>
                </c:pt>
                <c:pt idx="6">
                  <c:v>7.8</c:v>
                </c:pt>
                <c:pt idx="7">
                  <c:v>8.6999999999999993</c:v>
                </c:pt>
                <c:pt idx="8">
                  <c:v>9.75</c:v>
                </c:pt>
                <c:pt idx="9">
                  <c:v>10.43</c:v>
                </c:pt>
                <c:pt idx="10">
                  <c:v>8.11</c:v>
                </c:pt>
                <c:pt idx="11">
                  <c:v>8.31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7.91</c:v>
                </c:pt>
                <c:pt idx="1">
                  <c:v>8.59</c:v>
                </c:pt>
                <c:pt idx="2">
                  <c:v>11.57</c:v>
                </c:pt>
                <c:pt idx="3">
                  <c:v>11.06</c:v>
                </c:pt>
                <c:pt idx="4">
                  <c:v>11.31</c:v>
                </c:pt>
                <c:pt idx="5">
                  <c:v>11.99</c:v>
                </c:pt>
                <c:pt idx="6">
                  <c:v>10.26</c:v>
                </c:pt>
                <c:pt idx="7">
                  <c:v>11.03</c:v>
                </c:pt>
                <c:pt idx="8">
                  <c:v>9.7200000000000006</c:v>
                </c:pt>
                <c:pt idx="9">
                  <c:v>11.45</c:v>
                </c:pt>
                <c:pt idx="10">
                  <c:v>10.72</c:v>
                </c:pt>
                <c:pt idx="11">
                  <c:v>10.57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8.82</c:v>
                </c:pt>
                <c:pt idx="1">
                  <c:v>9.07</c:v>
                </c:pt>
                <c:pt idx="2">
                  <c:v>12.47</c:v>
                </c:pt>
                <c:pt idx="3">
                  <c:v>11.59</c:v>
                </c:pt>
                <c:pt idx="4">
                  <c:v>12.02</c:v>
                </c:pt>
                <c:pt idx="5">
                  <c:v>12.76</c:v>
                </c:pt>
                <c:pt idx="6">
                  <c:v>12.95</c:v>
                </c:pt>
                <c:pt idx="7">
                  <c:v>13.55</c:v>
                </c:pt>
                <c:pt idx="8">
                  <c:v>9.75</c:v>
                </c:pt>
                <c:pt idx="9">
                  <c:v>10.94</c:v>
                </c:pt>
                <c:pt idx="10">
                  <c:v>11.2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61056"/>
        <c:axId val="858245952"/>
      </c:lineChart>
      <c:catAx>
        <c:axId val="8492610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245952"/>
        <c:crosses val="autoZero"/>
        <c:auto val="1"/>
        <c:lblAlgn val="ctr"/>
        <c:lblOffset val="100"/>
        <c:noMultiLvlLbl val="0"/>
      </c:catAx>
      <c:valAx>
        <c:axId val="85824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61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2.7653E-2</c:v>
                </c:pt>
                <c:pt idx="1">
                  <c:v>2.6428E-2</c:v>
                </c:pt>
                <c:pt idx="2">
                  <c:v>8.9382000000000003E-2</c:v>
                </c:pt>
                <c:pt idx="3">
                  <c:v>0.118256</c:v>
                </c:pt>
                <c:pt idx="4">
                  <c:v>0.26460800000000001</c:v>
                </c:pt>
                <c:pt idx="5">
                  <c:v>0.318772</c:v>
                </c:pt>
                <c:pt idx="6">
                  <c:v>0.15490099999999996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8.127788738237321E-2</c:v>
                </c:pt>
                <c:pt idx="1">
                  <c:v>6.9820525864285943E-2</c:v>
                </c:pt>
                <c:pt idx="2">
                  <c:v>0.12121383908710531</c:v>
                </c:pt>
                <c:pt idx="3">
                  <c:v>2.8989549916185336E-2</c:v>
                </c:pt>
                <c:pt idx="4">
                  <c:v>0.2506754917658896</c:v>
                </c:pt>
                <c:pt idx="5">
                  <c:v>0.44802270598416061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01849344"/>
        <c:axId val="858248832"/>
      </c:barChart>
      <c:catAx>
        <c:axId val="80184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8248832"/>
        <c:crosses val="autoZero"/>
        <c:auto val="1"/>
        <c:lblAlgn val="ctr"/>
        <c:lblOffset val="100"/>
        <c:noMultiLvlLbl val="0"/>
      </c:catAx>
      <c:valAx>
        <c:axId val="85824883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184934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0.93661363719648838</c:v>
                </c:pt>
                <c:pt idx="1">
                  <c:v>0.79342373180762804</c:v>
                </c:pt>
                <c:pt idx="2">
                  <c:v>0.49775851749258399</c:v>
                </c:pt>
                <c:pt idx="3">
                  <c:v>0.58316318236957254</c:v>
                </c:pt>
                <c:pt idx="4">
                  <c:v>6.5134070816001116E-2</c:v>
                </c:pt>
                <c:pt idx="5">
                  <c:v>0.1548478695345365</c:v>
                </c:pt>
                <c:pt idx="6">
                  <c:v>0.60772129882894166</c:v>
                </c:pt>
                <c:pt idx="7">
                  <c:v>0.92733481105491089</c:v>
                </c:pt>
                <c:pt idx="8">
                  <c:v>0.35526957456464686</c:v>
                </c:pt>
                <c:pt idx="9">
                  <c:v>0.38537431489376095</c:v>
                </c:pt>
                <c:pt idx="10">
                  <c:v>0.91645955700300019</c:v>
                </c:pt>
                <c:pt idx="11">
                  <c:v>0.54112046876159858</c:v>
                </c:pt>
                <c:pt idx="12">
                  <c:v>0.40449198544328357</c:v>
                </c:pt>
                <c:pt idx="13">
                  <c:v>0.18383915072666129</c:v>
                </c:pt>
                <c:pt idx="14">
                  <c:v>0.10876945382245354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9235456"/>
        <c:axId val="858250560"/>
      </c:barChart>
      <c:catAx>
        <c:axId val="84923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8250560"/>
        <c:crosses val="autoZero"/>
        <c:auto val="1"/>
        <c:lblAlgn val="ctr"/>
        <c:lblOffset val="100"/>
        <c:noMultiLvlLbl val="0"/>
      </c:catAx>
      <c:valAx>
        <c:axId val="85825056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2354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0.19745160209770965</c:v>
                </c:pt>
                <c:pt idx="1">
                  <c:v>3.0703777772781514E-2</c:v>
                </c:pt>
                <c:pt idx="2">
                  <c:v>0.47217535063096638</c:v>
                </c:pt>
                <c:pt idx="3">
                  <c:v>6.6257093231508218E-2</c:v>
                </c:pt>
                <c:pt idx="4">
                  <c:v>2.3489521270373962E-2</c:v>
                </c:pt>
                <c:pt idx="5">
                  <c:v>0.20544337837464785</c:v>
                </c:pt>
                <c:pt idx="6">
                  <c:v>4.4792766220124042E-3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61120"/>
        <c:axId val="858678400"/>
      </c:barChart>
      <c:catAx>
        <c:axId val="80186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8678400"/>
        <c:crosses val="autoZero"/>
        <c:auto val="0"/>
        <c:lblAlgn val="ctr"/>
        <c:lblOffset val="100"/>
        <c:noMultiLvlLbl val="0"/>
      </c:catAx>
      <c:valAx>
        <c:axId val="8586784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1861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2249583</c:v>
                </c:pt>
                <c:pt idx="1">
                  <c:v>2753222</c:v>
                </c:pt>
                <c:pt idx="2">
                  <c:v>3268554</c:v>
                </c:pt>
                <c:pt idx="3">
                  <c:v>3527735</c:v>
                </c:pt>
                <c:pt idx="4">
                  <c:v>3513737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1124791</c:v>
                </c:pt>
                <c:pt idx="1">
                  <c:v>1355647</c:v>
                </c:pt>
                <c:pt idx="2">
                  <c:v>1617769</c:v>
                </c:pt>
                <c:pt idx="3">
                  <c:v>1737007</c:v>
                </c:pt>
                <c:pt idx="4">
                  <c:v>1721928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1124792</c:v>
                </c:pt>
                <c:pt idx="1">
                  <c:v>1397575</c:v>
                </c:pt>
                <c:pt idx="2">
                  <c:v>1650785</c:v>
                </c:pt>
                <c:pt idx="3">
                  <c:v>1790728</c:v>
                </c:pt>
                <c:pt idx="4">
                  <c:v>1791809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009600"/>
        <c:axId val="858680704"/>
      </c:lineChart>
      <c:catAx>
        <c:axId val="80200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8680704"/>
        <c:crosses val="autoZero"/>
        <c:auto val="1"/>
        <c:lblAlgn val="ctr"/>
        <c:lblOffset val="100"/>
        <c:noMultiLvlLbl val="0"/>
      </c:catAx>
      <c:valAx>
        <c:axId val="858680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200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474605</c:v>
                </c:pt>
                <c:pt idx="1">
                  <c:v>228271</c:v>
                </c:pt>
                <c:pt idx="2">
                  <c:v>784989</c:v>
                </c:pt>
                <c:pt idx="3">
                  <c:v>110167</c:v>
                </c:pt>
                <c:pt idx="4">
                  <c:v>1143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553144</c:v>
                </c:pt>
                <c:pt idx="1">
                  <c:v>294368</c:v>
                </c:pt>
                <c:pt idx="2">
                  <c:v>19969</c:v>
                </c:pt>
                <c:pt idx="3">
                  <c:v>37958</c:v>
                </c:pt>
                <c:pt idx="4">
                  <c:v>40731</c:v>
                </c:pt>
                <c:pt idx="5">
                  <c:v>32738</c:v>
                </c:pt>
                <c:pt idx="6">
                  <c:v>542385</c:v>
                </c:pt>
                <c:pt idx="7">
                  <c:v>27956</c:v>
                </c:pt>
                <c:pt idx="8">
                  <c:v>25485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8.7528023045566575E-2</c:v>
                </c:pt>
                <c:pt idx="1">
                  <c:v>0.71607709597728264</c:v>
                </c:pt>
                <c:pt idx="2">
                  <c:v>5.6067776940953065E-2</c:v>
                </c:pt>
                <c:pt idx="3">
                  <c:v>0.14032710403619772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544645</c:v>
                </c:pt>
                <c:pt idx="1">
                  <c:v>299517</c:v>
                </c:pt>
                <c:pt idx="2">
                  <c:v>20195</c:v>
                </c:pt>
                <c:pt idx="3">
                  <c:v>39873</c:v>
                </c:pt>
                <c:pt idx="4">
                  <c:v>40981</c:v>
                </c:pt>
                <c:pt idx="5">
                  <c:v>34363</c:v>
                </c:pt>
                <c:pt idx="6">
                  <c:v>529567</c:v>
                </c:pt>
                <c:pt idx="7">
                  <c:v>28429</c:v>
                </c:pt>
                <c:pt idx="8">
                  <c:v>24335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498439</c:v>
                </c:pt>
                <c:pt idx="1">
                  <c:v>129649</c:v>
                </c:pt>
                <c:pt idx="2">
                  <c:v>13558</c:v>
                </c:pt>
                <c:pt idx="3">
                  <c:v>31125</c:v>
                </c:pt>
                <c:pt idx="4">
                  <c:v>33291</c:v>
                </c:pt>
                <c:pt idx="5">
                  <c:v>43344</c:v>
                </c:pt>
                <c:pt idx="6">
                  <c:v>555071</c:v>
                </c:pt>
                <c:pt idx="7">
                  <c:v>28094</c:v>
                </c:pt>
                <c:pt idx="8">
                  <c:v>16213</c:v>
                </c:pt>
                <c:pt idx="9">
                  <c:v>14970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385337</c:v>
                </c:pt>
                <c:pt idx="1">
                  <c:v>175644</c:v>
                </c:pt>
                <c:pt idx="2">
                  <c:v>209693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3836</c:v>
                </c:pt>
                <c:pt idx="1">
                  <c:v>1636</c:v>
                </c:pt>
                <c:pt idx="2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05696"/>
        <c:axId val="858965696"/>
      </c:barChart>
      <c:catAx>
        <c:axId val="8022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965696"/>
        <c:crosses val="autoZero"/>
        <c:auto val="1"/>
        <c:lblAlgn val="ctr"/>
        <c:lblOffset val="100"/>
        <c:noMultiLvlLbl val="0"/>
      </c:catAx>
      <c:valAx>
        <c:axId val="858965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5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9825</c:v>
                </c:pt>
                <c:pt idx="1">
                  <c:v>5757</c:v>
                </c:pt>
                <c:pt idx="2">
                  <c:v>4068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24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07232"/>
        <c:axId val="858967424"/>
      </c:barChart>
      <c:catAx>
        <c:axId val="8022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967424"/>
        <c:crosses val="autoZero"/>
        <c:auto val="1"/>
        <c:lblAlgn val="ctr"/>
        <c:lblOffset val="100"/>
        <c:noMultiLvlLbl val="0"/>
      </c:catAx>
      <c:valAx>
        <c:axId val="858967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7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308.95999999999998</c:v>
                </c:pt>
                <c:pt idx="1">
                  <c:v>322.20999999999998</c:v>
                </c:pt>
                <c:pt idx="2">
                  <c:v>326.24</c:v>
                </c:pt>
                <c:pt idx="3">
                  <c:v>339.89</c:v>
                </c:pt>
                <c:pt idx="4">
                  <c:v>377.73</c:v>
                </c:pt>
                <c:pt idx="5">
                  <c:v>315.37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06720"/>
        <c:axId val="858969152"/>
      </c:barChart>
      <c:catAx>
        <c:axId val="8022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969152"/>
        <c:crosses val="autoZero"/>
        <c:auto val="1"/>
        <c:lblAlgn val="ctr"/>
        <c:lblOffset val="100"/>
        <c:noMultiLvlLbl val="0"/>
      </c:catAx>
      <c:valAx>
        <c:axId val="85896915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6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266.35000000000002</c:v>
                </c:pt>
                <c:pt idx="1">
                  <c:v>328.25</c:v>
                </c:pt>
                <c:pt idx="2">
                  <c:v>352.51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207744"/>
        <c:axId val="858970880"/>
      </c:barChart>
      <c:catAx>
        <c:axId val="8022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8970880"/>
        <c:crosses val="autoZero"/>
        <c:auto val="1"/>
        <c:lblAlgn val="ctr"/>
        <c:lblOffset val="100"/>
        <c:noMultiLvlLbl val="0"/>
      </c:catAx>
      <c:valAx>
        <c:axId val="8589708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7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0.24059987173532305</c:v>
                </c:pt>
                <c:pt idx="1">
                  <c:v>4.9800039203821519E-2</c:v>
                </c:pt>
                <c:pt idx="2">
                  <c:v>8.559989304174781E-2</c:v>
                </c:pt>
                <c:pt idx="3">
                  <c:v>4.779989858141824E-2</c:v>
                </c:pt>
                <c:pt idx="4">
                  <c:v>2.2500117185336066E-2</c:v>
                </c:pt>
                <c:pt idx="5">
                  <c:v>0.10110005070929087</c:v>
                </c:pt>
                <c:pt idx="6">
                  <c:v>8.0200046021877441E-2</c:v>
                </c:pt>
                <c:pt idx="7">
                  <c:v>4.8100052839933349E-2</c:v>
                </c:pt>
                <c:pt idx="8">
                  <c:v>5.4400096305039822E-2</c:v>
                </c:pt>
                <c:pt idx="9">
                  <c:v>2.5199907530116632E-2</c:v>
                </c:pt>
                <c:pt idx="10">
                  <c:v>8.8999599439214903E-3</c:v>
                </c:pt>
                <c:pt idx="11">
                  <c:v>0.23580006690217367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33408"/>
        <c:axId val="797427392"/>
      </c:barChart>
      <c:catAx>
        <c:axId val="81083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427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74273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083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2647559</c:v>
                </c:pt>
                <c:pt idx="1">
                  <c:v>2637046</c:v>
                </c:pt>
                <c:pt idx="2">
                  <c:v>2608365</c:v>
                </c:pt>
                <c:pt idx="3">
                  <c:v>2609702</c:v>
                </c:pt>
                <c:pt idx="4">
                  <c:v>2600540</c:v>
                </c:pt>
                <c:pt idx="5">
                  <c:v>2618029</c:v>
                </c:pt>
                <c:pt idx="6">
                  <c:v>2545462</c:v>
                </c:pt>
                <c:pt idx="7">
                  <c:v>2557784</c:v>
                </c:pt>
                <c:pt idx="8">
                  <c:v>2547073</c:v>
                </c:pt>
                <c:pt idx="9">
                  <c:v>2538363</c:v>
                </c:pt>
                <c:pt idx="10">
                  <c:v>2535368</c:v>
                </c:pt>
                <c:pt idx="11">
                  <c:v>2541622</c:v>
                </c:pt>
                <c:pt idx="12">
                  <c:v>2550993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903963</c:v>
                </c:pt>
                <c:pt idx="1">
                  <c:v>891468</c:v>
                </c:pt>
                <c:pt idx="2">
                  <c:v>885289</c:v>
                </c:pt>
                <c:pt idx="3">
                  <c:v>881869</c:v>
                </c:pt>
                <c:pt idx="4">
                  <c:v>877650</c:v>
                </c:pt>
                <c:pt idx="5">
                  <c:v>880435</c:v>
                </c:pt>
                <c:pt idx="6">
                  <c:v>878717</c:v>
                </c:pt>
                <c:pt idx="7">
                  <c:v>884898</c:v>
                </c:pt>
                <c:pt idx="8">
                  <c:v>879215</c:v>
                </c:pt>
                <c:pt idx="9">
                  <c:v>883266</c:v>
                </c:pt>
                <c:pt idx="10">
                  <c:v>875795</c:v>
                </c:pt>
                <c:pt idx="11">
                  <c:v>883890</c:v>
                </c:pt>
                <c:pt idx="12">
                  <c:v>890298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1633690</c:v>
                </c:pt>
                <c:pt idx="1">
                  <c:v>1619929</c:v>
                </c:pt>
                <c:pt idx="2">
                  <c:v>1606754</c:v>
                </c:pt>
                <c:pt idx="3">
                  <c:v>1608933</c:v>
                </c:pt>
                <c:pt idx="4">
                  <c:v>1606830</c:v>
                </c:pt>
                <c:pt idx="5">
                  <c:v>1656330</c:v>
                </c:pt>
                <c:pt idx="6">
                  <c:v>1597127</c:v>
                </c:pt>
                <c:pt idx="7">
                  <c:v>1602631</c:v>
                </c:pt>
                <c:pt idx="8">
                  <c:v>1590073</c:v>
                </c:pt>
                <c:pt idx="9">
                  <c:v>1576947</c:v>
                </c:pt>
                <c:pt idx="10">
                  <c:v>1580914</c:v>
                </c:pt>
                <c:pt idx="11">
                  <c:v>1589079</c:v>
                </c:pt>
                <c:pt idx="12">
                  <c:v>1591605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829110</c:v>
                </c:pt>
                <c:pt idx="1">
                  <c:v>827577</c:v>
                </c:pt>
                <c:pt idx="2">
                  <c:v>785581</c:v>
                </c:pt>
                <c:pt idx="3">
                  <c:v>789177</c:v>
                </c:pt>
                <c:pt idx="4">
                  <c:v>788726</c:v>
                </c:pt>
                <c:pt idx="5">
                  <c:v>802306</c:v>
                </c:pt>
                <c:pt idx="6">
                  <c:v>806969</c:v>
                </c:pt>
                <c:pt idx="7">
                  <c:v>818875</c:v>
                </c:pt>
                <c:pt idx="8">
                  <c:v>814633</c:v>
                </c:pt>
                <c:pt idx="9">
                  <c:v>815181</c:v>
                </c:pt>
                <c:pt idx="10">
                  <c:v>811174</c:v>
                </c:pt>
                <c:pt idx="11">
                  <c:v>812002</c:v>
                </c:pt>
                <c:pt idx="12">
                  <c:v>825725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329088"/>
        <c:axId val="797429696"/>
      </c:lineChart>
      <c:catAx>
        <c:axId val="714329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429696"/>
        <c:crosses val="autoZero"/>
        <c:auto val="1"/>
        <c:lblAlgn val="ctr"/>
        <c:lblOffset val="100"/>
        <c:noMultiLvlLbl val="0"/>
      </c:catAx>
      <c:valAx>
        <c:axId val="79742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329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5387424</c:v>
                </c:pt>
                <c:pt idx="1">
                  <c:v>5357922</c:v>
                </c:pt>
                <c:pt idx="2">
                  <c:v>5279087</c:v>
                </c:pt>
                <c:pt idx="3">
                  <c:v>5340388</c:v>
                </c:pt>
                <c:pt idx="4">
                  <c:v>5374489</c:v>
                </c:pt>
                <c:pt idx="5">
                  <c:v>5523209</c:v>
                </c:pt>
                <c:pt idx="6">
                  <c:v>5611587</c:v>
                </c:pt>
                <c:pt idx="7">
                  <c:v>5702841</c:v>
                </c:pt>
                <c:pt idx="8">
                  <c:v>5691406</c:v>
                </c:pt>
                <c:pt idx="9">
                  <c:v>5734833</c:v>
                </c:pt>
                <c:pt idx="10">
                  <c:v>5642893</c:v>
                </c:pt>
                <c:pt idx="11">
                  <c:v>5698702</c:v>
                </c:pt>
                <c:pt idx="12">
                  <c:v>5694957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1997571</c:v>
                </c:pt>
                <c:pt idx="1">
                  <c:v>1984156</c:v>
                </c:pt>
                <c:pt idx="2">
                  <c:v>2013452</c:v>
                </c:pt>
                <c:pt idx="3">
                  <c:v>2061144</c:v>
                </c:pt>
                <c:pt idx="4">
                  <c:v>2094459</c:v>
                </c:pt>
                <c:pt idx="5">
                  <c:v>2124830</c:v>
                </c:pt>
                <c:pt idx="6">
                  <c:v>2189571</c:v>
                </c:pt>
                <c:pt idx="7">
                  <c:v>2226428</c:v>
                </c:pt>
                <c:pt idx="8">
                  <c:v>2239617</c:v>
                </c:pt>
                <c:pt idx="9">
                  <c:v>2278126</c:v>
                </c:pt>
                <c:pt idx="10">
                  <c:v>2206962</c:v>
                </c:pt>
                <c:pt idx="11">
                  <c:v>2240827</c:v>
                </c:pt>
                <c:pt idx="12">
                  <c:v>2201987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1962099</c:v>
                </c:pt>
                <c:pt idx="1">
                  <c:v>1938841</c:v>
                </c:pt>
                <c:pt idx="2">
                  <c:v>1909379</c:v>
                </c:pt>
                <c:pt idx="3">
                  <c:v>1911543</c:v>
                </c:pt>
                <c:pt idx="4">
                  <c:v>1908997</c:v>
                </c:pt>
                <c:pt idx="5">
                  <c:v>2007433</c:v>
                </c:pt>
                <c:pt idx="6">
                  <c:v>2018690</c:v>
                </c:pt>
                <c:pt idx="7">
                  <c:v>2046232</c:v>
                </c:pt>
                <c:pt idx="8">
                  <c:v>2023439</c:v>
                </c:pt>
                <c:pt idx="9">
                  <c:v>2021536</c:v>
                </c:pt>
                <c:pt idx="10">
                  <c:v>2029813</c:v>
                </c:pt>
                <c:pt idx="11">
                  <c:v>2051100</c:v>
                </c:pt>
                <c:pt idx="12">
                  <c:v>2063933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1076848</c:v>
                </c:pt>
                <c:pt idx="1">
                  <c:v>1077660</c:v>
                </c:pt>
                <c:pt idx="2">
                  <c:v>1001401</c:v>
                </c:pt>
                <c:pt idx="3">
                  <c:v>1010451</c:v>
                </c:pt>
                <c:pt idx="4">
                  <c:v>1014800</c:v>
                </c:pt>
                <c:pt idx="5">
                  <c:v>1042423</c:v>
                </c:pt>
                <c:pt idx="6">
                  <c:v>1054932</c:v>
                </c:pt>
                <c:pt idx="7">
                  <c:v>1080592</c:v>
                </c:pt>
                <c:pt idx="8">
                  <c:v>1077079</c:v>
                </c:pt>
                <c:pt idx="9">
                  <c:v>1078096</c:v>
                </c:pt>
                <c:pt idx="10">
                  <c:v>1054577</c:v>
                </c:pt>
                <c:pt idx="11">
                  <c:v>1059048</c:v>
                </c:pt>
                <c:pt idx="12">
                  <c:v>1082246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194240"/>
        <c:axId val="797432000"/>
      </c:lineChart>
      <c:catAx>
        <c:axId val="8531942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432000"/>
        <c:crosses val="autoZero"/>
        <c:auto val="1"/>
        <c:lblAlgn val="ctr"/>
        <c:lblOffset val="100"/>
        <c:noMultiLvlLbl val="0"/>
      </c:catAx>
      <c:valAx>
        <c:axId val="79743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194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142136216750</c:v>
                </c:pt>
                <c:pt idx="1">
                  <c:v>150414669749</c:v>
                </c:pt>
                <c:pt idx="2">
                  <c:v>146757032306</c:v>
                </c:pt>
                <c:pt idx="3">
                  <c:v>149822761219</c:v>
                </c:pt>
                <c:pt idx="4">
                  <c:v>150022843741</c:v>
                </c:pt>
                <c:pt idx="5">
                  <c:v>150605515947</c:v>
                </c:pt>
                <c:pt idx="6">
                  <c:v>150482612332</c:v>
                </c:pt>
                <c:pt idx="7">
                  <c:v>151858920980</c:v>
                </c:pt>
                <c:pt idx="8">
                  <c:v>151098033109</c:v>
                </c:pt>
                <c:pt idx="9">
                  <c:v>152090354916</c:v>
                </c:pt>
                <c:pt idx="10">
                  <c:v>152015650467</c:v>
                </c:pt>
                <c:pt idx="11">
                  <c:v>153446041278</c:v>
                </c:pt>
                <c:pt idx="12">
                  <c:v>155237858418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30597455645</c:v>
                </c:pt>
                <c:pt idx="1">
                  <c:v>30182076546</c:v>
                </c:pt>
                <c:pt idx="2">
                  <c:v>30113997865</c:v>
                </c:pt>
                <c:pt idx="3">
                  <c:v>30415961996</c:v>
                </c:pt>
                <c:pt idx="4">
                  <c:v>30515552062</c:v>
                </c:pt>
                <c:pt idx="5">
                  <c:v>30666159983</c:v>
                </c:pt>
                <c:pt idx="6">
                  <c:v>30803482262</c:v>
                </c:pt>
                <c:pt idx="7">
                  <c:v>31661145185</c:v>
                </c:pt>
                <c:pt idx="8">
                  <c:v>31393658732</c:v>
                </c:pt>
                <c:pt idx="9">
                  <c:v>31390356370</c:v>
                </c:pt>
                <c:pt idx="10">
                  <c:v>30763363321</c:v>
                </c:pt>
                <c:pt idx="11">
                  <c:v>31096022182</c:v>
                </c:pt>
                <c:pt idx="12">
                  <c:v>32005625090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4882025215</c:v>
                </c:pt>
                <c:pt idx="1">
                  <c:v>4909275788</c:v>
                </c:pt>
                <c:pt idx="2">
                  <c:v>4565530137</c:v>
                </c:pt>
                <c:pt idx="3">
                  <c:v>4716642479</c:v>
                </c:pt>
                <c:pt idx="4">
                  <c:v>4630826263</c:v>
                </c:pt>
                <c:pt idx="5">
                  <c:v>4548835030</c:v>
                </c:pt>
                <c:pt idx="6">
                  <c:v>4501622027</c:v>
                </c:pt>
                <c:pt idx="7">
                  <c:v>4533297470</c:v>
                </c:pt>
                <c:pt idx="8">
                  <c:v>4338984757</c:v>
                </c:pt>
                <c:pt idx="9">
                  <c:v>4282433045</c:v>
                </c:pt>
                <c:pt idx="10">
                  <c:v>4338000498</c:v>
                </c:pt>
                <c:pt idx="11">
                  <c:v>5412318161</c:v>
                </c:pt>
                <c:pt idx="12">
                  <c:v>5985706239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6573797109</c:v>
                </c:pt>
                <c:pt idx="1">
                  <c:v>7017058221</c:v>
                </c:pt>
                <c:pt idx="2">
                  <c:v>6344549734</c:v>
                </c:pt>
                <c:pt idx="3">
                  <c:v>6142818189</c:v>
                </c:pt>
                <c:pt idx="4">
                  <c:v>6139921567</c:v>
                </c:pt>
                <c:pt idx="5">
                  <c:v>6308415987</c:v>
                </c:pt>
                <c:pt idx="6">
                  <c:v>6062305592</c:v>
                </c:pt>
                <c:pt idx="7">
                  <c:v>6482262564</c:v>
                </c:pt>
                <c:pt idx="8">
                  <c:v>6479860280</c:v>
                </c:pt>
                <c:pt idx="9">
                  <c:v>6328500357</c:v>
                </c:pt>
                <c:pt idx="10">
                  <c:v>6452602748</c:v>
                </c:pt>
                <c:pt idx="11">
                  <c:v>6406779230</c:v>
                </c:pt>
                <c:pt idx="12">
                  <c:v>6542959570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64128"/>
        <c:axId val="800211520"/>
      </c:lineChart>
      <c:catAx>
        <c:axId val="849264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211520"/>
        <c:crosses val="autoZero"/>
        <c:auto val="1"/>
        <c:lblAlgn val="ctr"/>
        <c:lblOffset val="100"/>
        <c:noMultiLvlLbl val="0"/>
      </c:catAx>
      <c:valAx>
        <c:axId val="80021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64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26383</c:v>
                </c:pt>
                <c:pt idx="1">
                  <c:v>28073</c:v>
                </c:pt>
                <c:pt idx="2">
                  <c:v>27800</c:v>
                </c:pt>
                <c:pt idx="3">
                  <c:v>28055</c:v>
                </c:pt>
                <c:pt idx="4">
                  <c:v>27914</c:v>
                </c:pt>
                <c:pt idx="5">
                  <c:v>27268</c:v>
                </c:pt>
                <c:pt idx="6">
                  <c:v>26816</c:v>
                </c:pt>
                <c:pt idx="7">
                  <c:v>26629</c:v>
                </c:pt>
                <c:pt idx="8">
                  <c:v>26548</c:v>
                </c:pt>
                <c:pt idx="9">
                  <c:v>26520</c:v>
                </c:pt>
                <c:pt idx="10">
                  <c:v>26939</c:v>
                </c:pt>
                <c:pt idx="11">
                  <c:v>26926</c:v>
                </c:pt>
                <c:pt idx="12">
                  <c:v>27259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15317</c:v>
                </c:pt>
                <c:pt idx="1">
                  <c:v>15212</c:v>
                </c:pt>
                <c:pt idx="2">
                  <c:v>14956</c:v>
                </c:pt>
                <c:pt idx="3">
                  <c:v>14757</c:v>
                </c:pt>
                <c:pt idx="4">
                  <c:v>14570</c:v>
                </c:pt>
                <c:pt idx="5">
                  <c:v>14432</c:v>
                </c:pt>
                <c:pt idx="6">
                  <c:v>14068</c:v>
                </c:pt>
                <c:pt idx="7">
                  <c:v>14221</c:v>
                </c:pt>
                <c:pt idx="8">
                  <c:v>14017</c:v>
                </c:pt>
                <c:pt idx="9">
                  <c:v>13779</c:v>
                </c:pt>
                <c:pt idx="10">
                  <c:v>13939</c:v>
                </c:pt>
                <c:pt idx="11">
                  <c:v>13877</c:v>
                </c:pt>
                <c:pt idx="12">
                  <c:v>14535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2488</c:v>
                </c:pt>
                <c:pt idx="1">
                  <c:v>2532</c:v>
                </c:pt>
                <c:pt idx="2">
                  <c:v>2391</c:v>
                </c:pt>
                <c:pt idx="3">
                  <c:v>2467</c:v>
                </c:pt>
                <c:pt idx="4">
                  <c:v>2426</c:v>
                </c:pt>
                <c:pt idx="5">
                  <c:v>2266</c:v>
                </c:pt>
                <c:pt idx="6">
                  <c:v>2230</c:v>
                </c:pt>
                <c:pt idx="7">
                  <c:v>2215</c:v>
                </c:pt>
                <c:pt idx="8">
                  <c:v>2144</c:v>
                </c:pt>
                <c:pt idx="9">
                  <c:v>2118</c:v>
                </c:pt>
                <c:pt idx="10">
                  <c:v>2137</c:v>
                </c:pt>
                <c:pt idx="11">
                  <c:v>2639</c:v>
                </c:pt>
                <c:pt idx="12">
                  <c:v>2900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6105</c:v>
                </c:pt>
                <c:pt idx="1">
                  <c:v>6511</c:v>
                </c:pt>
                <c:pt idx="2">
                  <c:v>6336</c:v>
                </c:pt>
                <c:pt idx="3">
                  <c:v>6079</c:v>
                </c:pt>
                <c:pt idx="4">
                  <c:v>6050</c:v>
                </c:pt>
                <c:pt idx="5">
                  <c:v>6052</c:v>
                </c:pt>
                <c:pt idx="6">
                  <c:v>5747</c:v>
                </c:pt>
                <c:pt idx="7">
                  <c:v>5999</c:v>
                </c:pt>
                <c:pt idx="8">
                  <c:v>6016</c:v>
                </c:pt>
                <c:pt idx="9">
                  <c:v>5870</c:v>
                </c:pt>
                <c:pt idx="10">
                  <c:v>6119</c:v>
                </c:pt>
                <c:pt idx="11">
                  <c:v>6050</c:v>
                </c:pt>
                <c:pt idx="12">
                  <c:v>6046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192704"/>
        <c:axId val="800213824"/>
      </c:lineChart>
      <c:catAx>
        <c:axId val="8531927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213824"/>
        <c:crosses val="autoZero"/>
        <c:auto val="1"/>
        <c:lblAlgn val="ctr"/>
        <c:lblOffset val="100"/>
        <c:noMultiLvlLbl val="0"/>
      </c:catAx>
      <c:valAx>
        <c:axId val="800213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192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1.2999999999999999E-2</c:v>
                </c:pt>
                <c:pt idx="1">
                  <c:v>1.2800000000000001E-2</c:v>
                </c:pt>
                <c:pt idx="2">
                  <c:v>1.23E-2</c:v>
                </c:pt>
                <c:pt idx="3">
                  <c:v>1.1299999999999999E-2</c:v>
                </c:pt>
                <c:pt idx="4">
                  <c:v>1.2E-2</c:v>
                </c:pt>
                <c:pt idx="5">
                  <c:v>1.2999999999999999E-2</c:v>
                </c:pt>
                <c:pt idx="6">
                  <c:v>1.29E-2</c:v>
                </c:pt>
                <c:pt idx="7">
                  <c:v>1.35E-2</c:v>
                </c:pt>
                <c:pt idx="8">
                  <c:v>1.5599999999999999E-2</c:v>
                </c:pt>
                <c:pt idx="9">
                  <c:v>1.17E-2</c:v>
                </c:pt>
                <c:pt idx="10">
                  <c:v>1.5800000000000002E-2</c:v>
                </c:pt>
                <c:pt idx="11">
                  <c:v>1.34E-2</c:v>
                </c:pt>
                <c:pt idx="12">
                  <c:v>1.2E-2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4.5999999999999999E-3</c:v>
                </c:pt>
                <c:pt idx="2">
                  <c:v>4.5999999999999999E-3</c:v>
                </c:pt>
                <c:pt idx="3">
                  <c:v>4.7000000000000002E-3</c:v>
                </c:pt>
                <c:pt idx="4">
                  <c:v>4.7000000000000002E-3</c:v>
                </c:pt>
                <c:pt idx="5">
                  <c:v>4.8999999999999998E-3</c:v>
                </c:pt>
                <c:pt idx="6">
                  <c:v>4.7999999999999996E-3</c:v>
                </c:pt>
                <c:pt idx="7">
                  <c:v>5.0000000000000001E-3</c:v>
                </c:pt>
                <c:pt idx="8">
                  <c:v>4.7999999999999996E-3</c:v>
                </c:pt>
                <c:pt idx="9">
                  <c:v>5.1000000000000004E-3</c:v>
                </c:pt>
                <c:pt idx="10">
                  <c:v>5.1999999999999998E-3</c:v>
                </c:pt>
                <c:pt idx="11">
                  <c:v>5.4999999999999997E-3</c:v>
                </c:pt>
                <c:pt idx="12">
                  <c:v>5.4000000000000003E-3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7.7999999999999996E-3</c:v>
                </c:pt>
                <c:pt idx="1">
                  <c:v>7.4000000000000003E-3</c:v>
                </c:pt>
                <c:pt idx="2">
                  <c:v>6.8999999999999999E-3</c:v>
                </c:pt>
                <c:pt idx="3">
                  <c:v>5.7000000000000002E-3</c:v>
                </c:pt>
                <c:pt idx="4">
                  <c:v>6.1000000000000004E-3</c:v>
                </c:pt>
                <c:pt idx="5">
                  <c:v>7.7999999999999996E-3</c:v>
                </c:pt>
                <c:pt idx="6">
                  <c:v>7.4000000000000003E-3</c:v>
                </c:pt>
                <c:pt idx="7">
                  <c:v>8.0000000000000002E-3</c:v>
                </c:pt>
                <c:pt idx="8">
                  <c:v>1.0500000000000001E-2</c:v>
                </c:pt>
                <c:pt idx="9">
                  <c:v>5.7000000000000002E-3</c:v>
                </c:pt>
                <c:pt idx="10">
                  <c:v>1.0699999999999999E-2</c:v>
                </c:pt>
                <c:pt idx="11">
                  <c:v>8.3999999999999995E-3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4.1999999999999997E-3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4.1999999999999997E-3</c:v>
                </c:pt>
                <c:pt idx="5">
                  <c:v>4.3E-3</c:v>
                </c:pt>
                <c:pt idx="6">
                  <c:v>4.4999999999999997E-3</c:v>
                </c:pt>
                <c:pt idx="7">
                  <c:v>4.5999999999999999E-3</c:v>
                </c:pt>
                <c:pt idx="8">
                  <c:v>4.7000000000000002E-3</c:v>
                </c:pt>
                <c:pt idx="9">
                  <c:v>4.7000000000000002E-3</c:v>
                </c:pt>
                <c:pt idx="10">
                  <c:v>4.7000000000000002E-3</c:v>
                </c:pt>
                <c:pt idx="11">
                  <c:v>4.7999999999999996E-3</c:v>
                </c:pt>
                <c:pt idx="12">
                  <c:v>4.7000000000000002E-3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194752"/>
        <c:axId val="800216128"/>
      </c:lineChart>
      <c:catAx>
        <c:axId val="853194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0216128"/>
        <c:crosses val="autoZero"/>
        <c:auto val="1"/>
        <c:lblAlgn val="ctr"/>
        <c:lblOffset val="100"/>
        <c:noMultiLvlLbl val="0"/>
      </c:catAx>
      <c:valAx>
        <c:axId val="800216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194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8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8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43</v>
      </c>
      <c r="F16" s="115" t="s">
        <v>241</v>
      </c>
      <c r="G16" s="118">
        <v>67149</v>
      </c>
      <c r="H16" s="121">
        <f t="shared" ref="H16:H22" si="0">IF(SUM($B$70:$B$75)&gt;0,G16/SUM($B$70:$B$75,0))</f>
        <v>2.5209724378335456E-2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216493</v>
      </c>
      <c r="H17" s="114">
        <f t="shared" si="0"/>
        <v>8.127788738237321E-2</v>
      </c>
    </row>
    <row r="18" spans="1:8" ht="15.75" x14ac:dyDescent="0.25">
      <c r="A18" s="68"/>
      <c r="B18" s="69">
        <f>C18+D18</f>
        <v>6566</v>
      </c>
      <c r="C18" s="69">
        <v>63</v>
      </c>
      <c r="D18" s="69">
        <v>6503</v>
      </c>
      <c r="F18" s="26" t="s">
        <v>244</v>
      </c>
      <c r="G18" s="119">
        <v>185975</v>
      </c>
      <c r="H18" s="114">
        <f t="shared" si="0"/>
        <v>6.9820525864285943E-2</v>
      </c>
    </row>
    <row r="19" spans="1:8" x14ac:dyDescent="0.2">
      <c r="A19" s="70"/>
      <c r="F19" s="26" t="s">
        <v>245</v>
      </c>
      <c r="G19" s="119">
        <v>322867</v>
      </c>
      <c r="H19" s="114">
        <f t="shared" si="0"/>
        <v>0.12121383908710531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77217</v>
      </c>
      <c r="H20" s="114">
        <f t="shared" si="0"/>
        <v>2.8989549916185336E-2</v>
      </c>
    </row>
    <row r="21" spans="1:8" ht="15.75" x14ac:dyDescent="0.25">
      <c r="A21" s="14" t="s">
        <v>485</v>
      </c>
      <c r="B21" s="10"/>
      <c r="C21" s="10"/>
      <c r="D21" s="11">
        <v>3513737</v>
      </c>
      <c r="F21" s="26" t="s">
        <v>247</v>
      </c>
      <c r="G21" s="119">
        <v>667703</v>
      </c>
      <c r="H21" s="114">
        <f t="shared" si="0"/>
        <v>0.2506754917658896</v>
      </c>
    </row>
    <row r="22" spans="1:8" ht="15.75" x14ac:dyDescent="0.25">
      <c r="A22" s="14" t="s">
        <v>486</v>
      </c>
      <c r="B22" s="10"/>
      <c r="C22" s="10"/>
      <c r="D22" s="12">
        <v>-1.9859999999999999E-3</v>
      </c>
      <c r="F22" s="26" t="s">
        <v>248</v>
      </c>
      <c r="G22" s="119">
        <v>1193360</v>
      </c>
      <c r="H22" s="114">
        <f t="shared" si="0"/>
        <v>0.44802270598416061</v>
      </c>
    </row>
    <row r="23" spans="1:8" ht="15.75" x14ac:dyDescent="0.25">
      <c r="A23" s="9" t="s">
        <v>4</v>
      </c>
      <c r="B23" s="10"/>
      <c r="C23" s="10"/>
      <c r="D23" s="11">
        <v>1064251</v>
      </c>
      <c r="F23" s="27" t="s">
        <v>249</v>
      </c>
      <c r="G23" s="117"/>
      <c r="H23" s="125">
        <v>10.09</v>
      </c>
    </row>
    <row r="24" spans="1:8" ht="15.75" x14ac:dyDescent="0.25">
      <c r="A24" s="14" t="s">
        <v>5</v>
      </c>
      <c r="B24" s="10"/>
      <c r="C24" s="10"/>
      <c r="D24" s="11">
        <v>1063758</v>
      </c>
      <c r="F24" s="27" t="s">
        <v>250</v>
      </c>
      <c r="G24" s="117"/>
      <c r="H24" s="125">
        <v>10.06</v>
      </c>
    </row>
    <row r="25" spans="1:8" ht="15.75" x14ac:dyDescent="0.25">
      <c r="A25" s="9" t="s">
        <v>6</v>
      </c>
      <c r="B25" s="10"/>
      <c r="C25" s="10"/>
      <c r="D25" s="11">
        <v>1742702</v>
      </c>
      <c r="F25" s="27" t="s">
        <v>251</v>
      </c>
      <c r="G25" s="117"/>
      <c r="H25" s="125">
        <v>10.130000000000001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7486.58</v>
      </c>
      <c r="F28" s="26" t="s">
        <v>252</v>
      </c>
      <c r="G28" s="119">
        <v>2642975</v>
      </c>
      <c r="H28" s="114">
        <f t="shared" ref="H28:H34" si="1">IF($B$58&gt;0,G28/$B$58,0)</f>
        <v>0.75218350149712399</v>
      </c>
    </row>
    <row r="29" spans="1:8" ht="15.75" x14ac:dyDescent="0.25">
      <c r="A29" s="9" t="s">
        <v>10</v>
      </c>
      <c r="B29" s="16"/>
      <c r="C29" s="127">
        <v>5481.91</v>
      </c>
      <c r="F29" s="115" t="s">
        <v>254</v>
      </c>
      <c r="G29" s="118">
        <v>870762</v>
      </c>
      <c r="H29" s="121">
        <f t="shared" si="1"/>
        <v>0.24781649850287599</v>
      </c>
    </row>
    <row r="30" spans="1:8" ht="15.75" x14ac:dyDescent="0.25">
      <c r="A30" s="9" t="s">
        <v>69</v>
      </c>
      <c r="B30" s="16"/>
      <c r="C30" s="127">
        <v>1651.07</v>
      </c>
      <c r="F30" s="26" t="s">
        <v>255</v>
      </c>
      <c r="G30" s="119">
        <v>240296</v>
      </c>
      <c r="H30" s="114">
        <f t="shared" si="1"/>
        <v>6.8387588484852449E-2</v>
      </c>
    </row>
    <row r="31" spans="1:8" ht="15.75" x14ac:dyDescent="0.25">
      <c r="A31" s="9" t="s">
        <v>70</v>
      </c>
      <c r="B31" s="16"/>
      <c r="C31" s="127">
        <v>2139.4499999999998</v>
      </c>
      <c r="F31" s="26" t="s">
        <v>256</v>
      </c>
      <c r="G31" s="119">
        <v>330850</v>
      </c>
      <c r="H31" s="114">
        <f t="shared" si="1"/>
        <v>9.4159010762615417E-2</v>
      </c>
    </row>
    <row r="32" spans="1:8" ht="15.75" x14ac:dyDescent="0.25">
      <c r="A32" s="9" t="s">
        <v>11</v>
      </c>
      <c r="B32" s="16"/>
      <c r="C32" s="127">
        <v>2504.75</v>
      </c>
      <c r="F32" s="26" t="s">
        <v>257</v>
      </c>
      <c r="G32" s="119">
        <v>50077</v>
      </c>
      <c r="H32" s="114">
        <f t="shared" si="1"/>
        <v>1.425177809266886E-2</v>
      </c>
    </row>
    <row r="33" spans="1:8" ht="15.75" x14ac:dyDescent="0.25">
      <c r="A33" s="9" t="s">
        <v>72</v>
      </c>
      <c r="B33" s="16"/>
      <c r="C33" s="127">
        <v>5062.3599999999997</v>
      </c>
      <c r="F33" s="26" t="s">
        <v>258</v>
      </c>
      <c r="G33" s="119">
        <v>106710</v>
      </c>
      <c r="H33" s="114">
        <f t="shared" si="1"/>
        <v>3.0369375966385646E-2</v>
      </c>
    </row>
    <row r="34" spans="1:8" ht="15.75" x14ac:dyDescent="0.25">
      <c r="A34" s="9" t="s">
        <v>239</v>
      </c>
      <c r="B34" s="16"/>
      <c r="C34" s="127">
        <v>3534.72</v>
      </c>
      <c r="F34" s="26" t="s">
        <v>259</v>
      </c>
      <c r="G34" s="119">
        <v>142829</v>
      </c>
      <c r="H34" s="114">
        <f t="shared" si="1"/>
        <v>4.0648745196353628E-2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2.7653E-2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2.6428E-2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8.9382000000000003E-2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0.118256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0.26460800000000001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0.318772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0.15490099999999996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20.940075518554099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2249583</v>
      </c>
      <c r="C54" s="22">
        <f>+B54-D54</f>
        <v>1124791</v>
      </c>
      <c r="D54" s="22">
        <f>ROUND(B54/(E54+1),0)</f>
        <v>1124792</v>
      </c>
      <c r="E54" s="122">
        <v>1</v>
      </c>
      <c r="F54" s="20"/>
      <c r="I54" s="1"/>
    </row>
    <row r="55" spans="1:9" x14ac:dyDescent="0.2">
      <c r="A55" s="18">
        <v>2000</v>
      </c>
      <c r="B55" s="19">
        <v>2753222</v>
      </c>
      <c r="C55" s="19">
        <f>+B55-D55</f>
        <v>1355647</v>
      </c>
      <c r="D55" s="19">
        <f>ROUND(B55/(E55+1),0)</f>
        <v>1397575</v>
      </c>
      <c r="E55" s="123">
        <v>0.97</v>
      </c>
      <c r="F55" s="24">
        <v>2.0407999999999999E-2</v>
      </c>
      <c r="I55" s="1"/>
    </row>
    <row r="56" spans="1:9" x14ac:dyDescent="0.2">
      <c r="A56" s="21">
        <v>2010</v>
      </c>
      <c r="B56" s="22">
        <v>3268554</v>
      </c>
      <c r="C56" s="22">
        <f>+B56-D56</f>
        <v>1617769</v>
      </c>
      <c r="D56" s="22">
        <f>ROUND(B56/(E56+1),0)</f>
        <v>1650785</v>
      </c>
      <c r="E56" s="122">
        <v>0.98</v>
      </c>
      <c r="F56" s="23">
        <v>1.7305999999999998E-2</v>
      </c>
      <c r="I56" s="1"/>
    </row>
    <row r="57" spans="1:9" x14ac:dyDescent="0.2">
      <c r="A57" s="18">
        <v>2020</v>
      </c>
      <c r="B57" s="19">
        <v>3527735</v>
      </c>
      <c r="C57" s="19">
        <f>+B57-D57</f>
        <v>1737007</v>
      </c>
      <c r="D57" s="19">
        <f>ROUND(B57/(E57+1),0)</f>
        <v>1790728</v>
      </c>
      <c r="E57" s="123">
        <v>0.97</v>
      </c>
      <c r="F57" s="24">
        <v>7.6600000000000001E-3</v>
      </c>
      <c r="I57" s="1"/>
    </row>
    <row r="58" spans="1:9" ht="15.75" x14ac:dyDescent="0.25">
      <c r="A58" s="90">
        <v>2022</v>
      </c>
      <c r="B58" s="91">
        <f>C58+D58</f>
        <v>3513737</v>
      </c>
      <c r="C58" s="91">
        <v>1721928</v>
      </c>
      <c r="D58" s="91">
        <v>1791809</v>
      </c>
      <c r="E58" s="124">
        <v>0.96099974941525579</v>
      </c>
      <c r="F58" s="92">
        <v>-1.9859999999999999E-3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8.42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48.39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14.66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56.82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322051</v>
      </c>
      <c r="C68" s="34">
        <v>161415</v>
      </c>
      <c r="D68" s="35">
        <v>160636</v>
      </c>
      <c r="I68" s="1"/>
    </row>
    <row r="69" spans="1:9" ht="15.75" x14ac:dyDescent="0.25">
      <c r="A69" s="18" t="s">
        <v>23</v>
      </c>
      <c r="B69" s="11">
        <f t="shared" si="2"/>
        <v>528071</v>
      </c>
      <c r="C69" s="34">
        <v>280745</v>
      </c>
      <c r="D69" s="35">
        <v>247326</v>
      </c>
      <c r="I69" s="1"/>
    </row>
    <row r="70" spans="1:9" ht="15.75" x14ac:dyDescent="0.25">
      <c r="A70" s="18" t="s">
        <v>24</v>
      </c>
      <c r="B70" s="11">
        <f t="shared" si="2"/>
        <v>176233</v>
      </c>
      <c r="C70" s="34">
        <v>91076</v>
      </c>
      <c r="D70" s="35">
        <v>85157</v>
      </c>
      <c r="I70" s="1"/>
    </row>
    <row r="71" spans="1:9" ht="15.75" x14ac:dyDescent="0.25">
      <c r="A71" s="18" t="s">
        <v>25</v>
      </c>
      <c r="B71" s="11">
        <f t="shared" si="2"/>
        <v>402143</v>
      </c>
      <c r="C71" s="34">
        <v>201543</v>
      </c>
      <c r="D71" s="35">
        <v>200600</v>
      </c>
      <c r="I71" s="1"/>
    </row>
    <row r="72" spans="1:9" ht="15.75" x14ac:dyDescent="0.25">
      <c r="A72" s="36" t="s">
        <v>81</v>
      </c>
      <c r="B72" s="11">
        <f t="shared" si="2"/>
        <v>672151</v>
      </c>
      <c r="C72" s="34">
        <v>322508</v>
      </c>
      <c r="D72" s="35">
        <v>349643</v>
      </c>
      <c r="I72" s="1"/>
    </row>
    <row r="73" spans="1:9" ht="15.75" x14ac:dyDescent="0.25">
      <c r="A73" s="36" t="s">
        <v>82</v>
      </c>
      <c r="B73" s="11">
        <f>C73+D73</f>
        <v>522441</v>
      </c>
      <c r="C73" s="34">
        <v>250979</v>
      </c>
      <c r="D73" s="35">
        <v>271462</v>
      </c>
      <c r="I73" s="1"/>
    </row>
    <row r="74" spans="1:9" ht="15.75" x14ac:dyDescent="0.25">
      <c r="A74" s="36" t="s">
        <v>83</v>
      </c>
      <c r="B74" s="11">
        <f>C74+D74</f>
        <v>460469</v>
      </c>
      <c r="C74" s="34">
        <v>220738</v>
      </c>
      <c r="D74" s="35">
        <v>239731</v>
      </c>
      <c r="I74" s="1"/>
    </row>
    <row r="75" spans="1:9" ht="15.75" x14ac:dyDescent="0.25">
      <c r="A75" s="18" t="s">
        <v>26</v>
      </c>
      <c r="B75" s="11">
        <f t="shared" si="2"/>
        <v>430178</v>
      </c>
      <c r="C75" s="34">
        <v>192924</v>
      </c>
      <c r="D75" s="35">
        <v>237254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1064251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3.3</v>
      </c>
      <c r="F95" s="130" t="s">
        <v>261</v>
      </c>
      <c r="G95" s="129"/>
      <c r="H95" s="11">
        <v>996792</v>
      </c>
      <c r="I95" s="12">
        <f>IF(AND($C$94&gt;0,$C$94&lt;&gt;"N/D")=TRUE,H95/$C$94,0)</f>
        <v>0.93661363719648838</v>
      </c>
    </row>
    <row r="96" spans="1:9" ht="15.75" x14ac:dyDescent="0.25">
      <c r="F96" s="130" t="s">
        <v>262</v>
      </c>
      <c r="G96" s="129"/>
      <c r="H96" s="11">
        <v>844402</v>
      </c>
      <c r="I96" s="12">
        <f t="shared" ref="I96:I109" si="3">IF(AND($C$94&gt;0,$C$94&lt;&gt;"N/D")=TRUE,H96/$C$94,0)</f>
        <v>0.79342373180762804</v>
      </c>
    </row>
    <row r="97" spans="1:9" ht="15.75" x14ac:dyDescent="0.25">
      <c r="F97" s="128" t="s">
        <v>265</v>
      </c>
      <c r="G97" s="129"/>
      <c r="H97" s="11">
        <v>529740</v>
      </c>
      <c r="I97" s="12">
        <f t="shared" si="3"/>
        <v>0.49775851749258399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620632</v>
      </c>
      <c r="I98" s="12">
        <f t="shared" si="3"/>
        <v>0.58316318236957254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69319</v>
      </c>
      <c r="I99" s="12">
        <f t="shared" si="3"/>
        <v>6.5134070816001116E-2</v>
      </c>
    </row>
    <row r="100" spans="1:9" ht="15.75" x14ac:dyDescent="0.25">
      <c r="A100" s="43" t="s">
        <v>31</v>
      </c>
      <c r="B100" s="11">
        <v>633456</v>
      </c>
      <c r="C100" s="12">
        <f>IF(AND($C$94&gt;0,$C$94&lt;&gt;"N/D")=TRUE,B100/$C$94,0)</f>
        <v>0.59521297137611329</v>
      </c>
      <c r="F100" s="128" t="s">
        <v>268</v>
      </c>
      <c r="G100" s="129"/>
      <c r="H100" s="11">
        <v>164797</v>
      </c>
      <c r="I100" s="12">
        <f t="shared" si="3"/>
        <v>0.1548478695345365</v>
      </c>
    </row>
    <row r="101" spans="1:9" ht="15.75" x14ac:dyDescent="0.25">
      <c r="A101" s="43" t="s">
        <v>32</v>
      </c>
      <c r="B101" s="11">
        <v>170512</v>
      </c>
      <c r="C101" s="12">
        <f>IF(AND($C$94&gt;0,$C$94&lt;&gt;"N/D")=TRUE,B101/$C$94,0)</f>
        <v>0.16021784334710515</v>
      </c>
      <c r="F101" s="128" t="s">
        <v>269</v>
      </c>
      <c r="G101" s="129"/>
      <c r="H101" s="11">
        <v>646768</v>
      </c>
      <c r="I101" s="12">
        <f t="shared" si="3"/>
        <v>0.60772129882894166</v>
      </c>
    </row>
    <row r="102" spans="1:9" ht="15.75" x14ac:dyDescent="0.25">
      <c r="A102" s="43" t="s">
        <v>33</v>
      </c>
      <c r="B102" s="11">
        <v>165077</v>
      </c>
      <c r="C102" s="12">
        <f>IF(AND($C$94&gt;0,$C$94&lt;&gt;"N/D")=TRUE,B102/$C$94,0)</f>
        <v>0.15511096536437363</v>
      </c>
      <c r="F102" s="128" t="s">
        <v>270</v>
      </c>
      <c r="G102" s="129"/>
      <c r="H102" s="11">
        <v>986917</v>
      </c>
      <c r="I102" s="12">
        <f t="shared" si="3"/>
        <v>0.92733481105491089</v>
      </c>
    </row>
    <row r="103" spans="1:9" ht="15.75" x14ac:dyDescent="0.25">
      <c r="A103" s="43" t="s">
        <v>34</v>
      </c>
      <c r="B103" s="11">
        <v>95206</v>
      </c>
      <c r="C103" s="12">
        <f>IF(AND($C$94&gt;0,$C$94&lt;&gt;"N/D")=TRUE,B103/$C$94,0)</f>
        <v>8.9458219912407877E-2</v>
      </c>
      <c r="F103" s="128" t="s">
        <v>271</v>
      </c>
      <c r="G103" s="129"/>
      <c r="H103" s="11">
        <v>378096</v>
      </c>
      <c r="I103" s="12">
        <f t="shared" si="3"/>
        <v>0.35526957456464686</v>
      </c>
    </row>
    <row r="104" spans="1:9" ht="15.75" x14ac:dyDescent="0.25">
      <c r="F104" s="128" t="s">
        <v>272</v>
      </c>
      <c r="G104" s="129"/>
      <c r="H104" s="11">
        <v>410135</v>
      </c>
      <c r="I104" s="12">
        <f t="shared" si="3"/>
        <v>0.38537431489376095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975343</v>
      </c>
      <c r="I105" s="12">
        <f t="shared" si="3"/>
        <v>0.91645955700300019</v>
      </c>
    </row>
    <row r="106" spans="1:9" ht="15.75" x14ac:dyDescent="0.25">
      <c r="A106" s="40" t="s">
        <v>37</v>
      </c>
      <c r="B106" s="10"/>
      <c r="C106" s="16"/>
      <c r="D106" s="11">
        <v>1063758</v>
      </c>
      <c r="F106" s="128" t="s">
        <v>264</v>
      </c>
      <c r="G106" s="129"/>
      <c r="H106" s="11">
        <v>575888</v>
      </c>
      <c r="I106" s="12">
        <f t="shared" si="3"/>
        <v>0.54112046876159858</v>
      </c>
    </row>
    <row r="107" spans="1:9" ht="15.75" x14ac:dyDescent="0.25">
      <c r="A107" s="44" t="s">
        <v>38</v>
      </c>
      <c r="B107" s="28"/>
      <c r="C107" s="45"/>
      <c r="D107" s="126">
        <v>37547.360000000001</v>
      </c>
      <c r="F107" s="128" t="s">
        <v>274</v>
      </c>
      <c r="G107" s="129"/>
      <c r="H107" s="11">
        <v>430481</v>
      </c>
      <c r="I107" s="12">
        <f t="shared" si="3"/>
        <v>0.40449198544328357</v>
      </c>
    </row>
    <row r="108" spans="1:9" ht="15.75" x14ac:dyDescent="0.25">
      <c r="A108" s="26" t="s">
        <v>218</v>
      </c>
      <c r="B108" s="10"/>
      <c r="C108" s="16"/>
      <c r="D108" s="127">
        <v>11377.99</v>
      </c>
      <c r="F108" s="128" t="s">
        <v>275</v>
      </c>
      <c r="G108" s="129"/>
      <c r="H108" s="11">
        <v>195651</v>
      </c>
      <c r="I108" s="12">
        <f t="shared" si="3"/>
        <v>0.18383915072666129</v>
      </c>
    </row>
    <row r="109" spans="1:9" ht="15.75" x14ac:dyDescent="0.25">
      <c r="F109" s="128" t="s">
        <v>276</v>
      </c>
      <c r="G109" s="129"/>
      <c r="H109" s="11">
        <v>115758</v>
      </c>
      <c r="I109" s="12">
        <f t="shared" si="3"/>
        <v>0.10876945382245354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220016</v>
      </c>
      <c r="C112" s="12">
        <f>IF(AND($D$106&gt;0,$D$106&lt;&gt;"N/D")=TRUE,B112/$D$106,0)</f>
        <v>0.20682899682070546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441773</v>
      </c>
      <c r="C113" s="12">
        <f t="shared" ref="C113:C118" si="4">IF(AND($D$106&gt;0,$D$106&lt;&gt;"N/D")=TRUE,B113/$D$106,0)</f>
        <v>0.41529464408258271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231441</v>
      </c>
      <c r="C114" s="12">
        <f t="shared" si="4"/>
        <v>0.21756922157107161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85098</v>
      </c>
      <c r="C115" s="12">
        <f t="shared" si="4"/>
        <v>7.9997518232530332E-2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64783</v>
      </c>
      <c r="C116" s="12">
        <f t="shared" si="4"/>
        <v>6.0900129540741407E-2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11578</v>
      </c>
      <c r="C117" s="12">
        <f t="shared" si="4"/>
        <v>1.0884054455994691E-2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9069</v>
      </c>
      <c r="C118" s="12">
        <f t="shared" si="4"/>
        <v>8.5254352963738001E-3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1742702</v>
      </c>
      <c r="C135" s="133">
        <f>C136+C137</f>
        <v>1</v>
      </c>
      <c r="G135" s="49" t="s">
        <v>277</v>
      </c>
      <c r="H135" s="131">
        <f>SUM(H136:H138)</f>
        <v>1096916</v>
      </c>
      <c r="I135" s="132">
        <f>SUM(I136:I138)</f>
        <v>1</v>
      </c>
    </row>
    <row r="136" spans="1:9" ht="15.75" x14ac:dyDescent="0.25">
      <c r="A136" s="50" t="s">
        <v>75</v>
      </c>
      <c r="B136" s="11">
        <v>1706185</v>
      </c>
      <c r="C136" s="24">
        <f>IF(AND($B$135&gt;0,$B$135&lt;&gt;"N/D")=TRUE,B136/$B$135,0)</f>
        <v>0.979045757679741</v>
      </c>
      <c r="G136" s="50" t="s">
        <v>101</v>
      </c>
      <c r="H136" s="11">
        <v>477563</v>
      </c>
      <c r="I136" s="24">
        <f>IF(H135&gt;0,H136/$H$135,0)</f>
        <v>0.43536879761075598</v>
      </c>
    </row>
    <row r="137" spans="1:9" ht="15.75" x14ac:dyDescent="0.25">
      <c r="A137" s="50" t="s">
        <v>76</v>
      </c>
      <c r="B137" s="11">
        <v>36517</v>
      </c>
      <c r="C137" s="24">
        <f>IF(AND($B$135&gt;0,$B$135&lt;&gt;"N/D")=TRUE,B137/$B$135,0)</f>
        <v>2.0954242320259001E-2</v>
      </c>
      <c r="G137" s="50" t="s">
        <v>278</v>
      </c>
      <c r="H137" s="11">
        <v>324503</v>
      </c>
      <c r="I137" s="24">
        <f>IF(H136&gt;0,H137/$H$135,0)</f>
        <v>0.2958321329983335</v>
      </c>
    </row>
    <row r="138" spans="1:9" ht="15.75" x14ac:dyDescent="0.25">
      <c r="G138" s="50" t="s">
        <v>279</v>
      </c>
      <c r="H138" s="11">
        <v>294850</v>
      </c>
      <c r="I138" s="24">
        <f>IF(H137&gt;0,H138/$H$135,0)</f>
        <v>0.26879906939091053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149339</v>
      </c>
      <c r="C141" s="24">
        <f t="shared" ref="C141:C146" si="6">IF(AND($B$136&gt;0,$B$136&lt;&gt;"N/D")=TRUE,B141/$B$136,0)</f>
        <v>8.7528023045566575E-2</v>
      </c>
      <c r="G141" s="26" t="s">
        <v>281</v>
      </c>
      <c r="H141" s="119">
        <v>693793</v>
      </c>
      <c r="I141" s="114">
        <f t="shared" ref="I141:I148" si="7">IF($B$58&gt;0,H141/$B$58,0)</f>
        <v>0.19745160209770965</v>
      </c>
    </row>
    <row r="142" spans="1:9" ht="15.75" x14ac:dyDescent="0.25">
      <c r="A142" s="43" t="s">
        <v>51</v>
      </c>
      <c r="B142" s="11">
        <v>1221760</v>
      </c>
      <c r="C142" s="24">
        <f t="shared" si="6"/>
        <v>0.71607709597728264</v>
      </c>
      <c r="G142" s="116" t="s">
        <v>282</v>
      </c>
      <c r="H142" s="118">
        <f>SUM(H143:H148)</f>
        <v>2819944</v>
      </c>
      <c r="I142" s="121">
        <f t="shared" si="7"/>
        <v>0.80254839790229038</v>
      </c>
    </row>
    <row r="143" spans="1:9" ht="15.75" x14ac:dyDescent="0.25">
      <c r="A143" s="43" t="s">
        <v>52</v>
      </c>
      <c r="B143" s="11">
        <v>95662</v>
      </c>
      <c r="C143" s="24">
        <f t="shared" si="6"/>
        <v>5.6067776940953065E-2</v>
      </c>
      <c r="G143" s="26" t="s">
        <v>288</v>
      </c>
      <c r="H143" s="119">
        <v>107885</v>
      </c>
      <c r="I143" s="114">
        <f t="shared" si="7"/>
        <v>3.0703777772781514E-2</v>
      </c>
    </row>
    <row r="144" spans="1:9" ht="15.75" x14ac:dyDescent="0.25">
      <c r="A144" s="43" t="s">
        <v>53</v>
      </c>
      <c r="B144" s="11">
        <v>239424</v>
      </c>
      <c r="C144" s="24">
        <f t="shared" si="6"/>
        <v>0.14032710403619772</v>
      </c>
      <c r="G144" s="26" t="s">
        <v>283</v>
      </c>
      <c r="H144" s="119">
        <v>1659100</v>
      </c>
      <c r="I144" s="114">
        <f t="shared" si="7"/>
        <v>0.47217535063096638</v>
      </c>
    </row>
    <row r="145" spans="1:9" ht="15.75" x14ac:dyDescent="0.25">
      <c r="A145" s="25" t="s">
        <v>14</v>
      </c>
      <c r="B145" s="31">
        <v>1015112</v>
      </c>
      <c r="C145" s="32">
        <f t="shared" si="6"/>
        <v>0.59496010104414232</v>
      </c>
      <c r="D145" s="52"/>
      <c r="G145" s="26" t="s">
        <v>284</v>
      </c>
      <c r="H145" s="119">
        <v>232810</v>
      </c>
      <c r="I145" s="114">
        <f t="shared" si="7"/>
        <v>6.6257093231508218E-2</v>
      </c>
    </row>
    <row r="146" spans="1:9" ht="15.75" x14ac:dyDescent="0.25">
      <c r="A146" s="25" t="s">
        <v>15</v>
      </c>
      <c r="B146" s="31">
        <v>691073</v>
      </c>
      <c r="C146" s="32">
        <f t="shared" si="6"/>
        <v>0.40503989895585768</v>
      </c>
      <c r="G146" s="26" t="s">
        <v>285</v>
      </c>
      <c r="H146" s="119">
        <v>82536</v>
      </c>
      <c r="I146" s="114">
        <f t="shared" si="7"/>
        <v>2.3489521270373962E-2</v>
      </c>
    </row>
    <row r="147" spans="1:9" x14ac:dyDescent="0.2">
      <c r="G147" s="26" t="s">
        <v>286</v>
      </c>
      <c r="H147" s="119">
        <v>721874</v>
      </c>
      <c r="I147" s="114">
        <f t="shared" si="7"/>
        <v>0.20544337837464785</v>
      </c>
    </row>
    <row r="148" spans="1:9" x14ac:dyDescent="0.2">
      <c r="G148" s="26" t="s">
        <v>287</v>
      </c>
      <c r="H148" s="119">
        <v>15739</v>
      </c>
      <c r="I148" s="114">
        <f t="shared" si="7"/>
        <v>4.4792766220124042E-3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9033.89</v>
      </c>
      <c r="E162" s="24">
        <f>IF(AND($D$107&gt;0,$D$107&lt;&gt;"N/D")=TRUE,D162/$D$107,0)</f>
        <v>0.24059987173532305</v>
      </c>
    </row>
    <row r="163" spans="1:9" ht="15.75" x14ac:dyDescent="0.2">
      <c r="A163" s="56" t="s">
        <v>55</v>
      </c>
      <c r="B163" s="28"/>
      <c r="C163" s="45"/>
      <c r="D163" s="57">
        <v>1869.86</v>
      </c>
      <c r="E163" s="23">
        <f t="shared" ref="E163:E173" si="8">IF(AND($D$107&gt;0,$D$107&lt;&gt;"N/D")=TRUE,D163/$D$107,0)</f>
        <v>4.9800039203821519E-2</v>
      </c>
    </row>
    <row r="164" spans="1:9" ht="15.75" x14ac:dyDescent="0.2">
      <c r="A164" s="51" t="s">
        <v>56</v>
      </c>
      <c r="B164" s="10"/>
      <c r="C164" s="16"/>
      <c r="D164" s="55">
        <v>3214.05</v>
      </c>
      <c r="E164" s="24">
        <f t="shared" si="8"/>
        <v>8.559989304174781E-2</v>
      </c>
    </row>
    <row r="165" spans="1:9" ht="15.75" x14ac:dyDescent="0.2">
      <c r="A165" s="56" t="s">
        <v>57</v>
      </c>
      <c r="B165" s="28"/>
      <c r="C165" s="45"/>
      <c r="D165" s="57">
        <v>1794.76</v>
      </c>
      <c r="E165" s="23">
        <f t="shared" si="8"/>
        <v>4.779989858141824E-2</v>
      </c>
    </row>
    <row r="166" spans="1:9" ht="15.75" x14ac:dyDescent="0.2">
      <c r="A166" s="51" t="s">
        <v>58</v>
      </c>
      <c r="B166" s="10"/>
      <c r="C166" s="16"/>
      <c r="D166" s="55">
        <v>844.82</v>
      </c>
      <c r="E166" s="24">
        <f t="shared" si="8"/>
        <v>2.2500117185336066E-2</v>
      </c>
    </row>
    <row r="167" spans="1:9" ht="15.75" x14ac:dyDescent="0.2">
      <c r="A167" s="56" t="s">
        <v>59</v>
      </c>
      <c r="B167" s="28"/>
      <c r="C167" s="45"/>
      <c r="D167" s="57">
        <v>3796.04</v>
      </c>
      <c r="E167" s="23">
        <f t="shared" si="8"/>
        <v>0.10110005070929087</v>
      </c>
    </row>
    <row r="168" spans="1:9" ht="15.75" x14ac:dyDescent="0.2">
      <c r="A168" s="51" t="s">
        <v>63</v>
      </c>
      <c r="B168" s="10"/>
      <c r="C168" s="16"/>
      <c r="D168" s="55">
        <v>3011.3</v>
      </c>
      <c r="E168" s="24">
        <f t="shared" si="8"/>
        <v>8.0200046021877441E-2</v>
      </c>
    </row>
    <row r="169" spans="1:9" ht="15.75" x14ac:dyDescent="0.2">
      <c r="A169" s="56" t="s">
        <v>64</v>
      </c>
      <c r="B169" s="28"/>
      <c r="C169" s="45"/>
      <c r="D169" s="57">
        <v>1806.03</v>
      </c>
      <c r="E169" s="23">
        <f t="shared" si="8"/>
        <v>4.8100052839933349E-2</v>
      </c>
    </row>
    <row r="170" spans="1:9" ht="15.75" x14ac:dyDescent="0.2">
      <c r="A170" s="51" t="s">
        <v>65</v>
      </c>
      <c r="B170" s="10"/>
      <c r="C170" s="16"/>
      <c r="D170" s="55">
        <v>2042.58</v>
      </c>
      <c r="E170" s="24">
        <f t="shared" si="8"/>
        <v>5.4400096305039822E-2</v>
      </c>
    </row>
    <row r="171" spans="1:9" ht="15.75" x14ac:dyDescent="0.2">
      <c r="A171" s="56" t="s">
        <v>66</v>
      </c>
      <c r="B171" s="28"/>
      <c r="C171" s="45"/>
      <c r="D171" s="57">
        <v>946.19</v>
      </c>
      <c r="E171" s="23">
        <f t="shared" si="8"/>
        <v>2.5199907530116632E-2</v>
      </c>
    </row>
    <row r="172" spans="1:9" ht="15.75" x14ac:dyDescent="0.2">
      <c r="A172" s="51" t="s">
        <v>67</v>
      </c>
      <c r="B172" s="10"/>
      <c r="C172" s="16"/>
      <c r="D172" s="55">
        <v>334.17</v>
      </c>
      <c r="E172" s="24">
        <f t="shared" si="8"/>
        <v>8.8999599439214903E-3</v>
      </c>
    </row>
    <row r="173" spans="1:9" ht="15.75" x14ac:dyDescent="0.2">
      <c r="A173" s="56" t="s">
        <v>68</v>
      </c>
      <c r="B173" s="28"/>
      <c r="C173" s="45"/>
      <c r="D173" s="57">
        <v>8853.67</v>
      </c>
      <c r="E173" s="23">
        <f t="shared" si="8"/>
        <v>0.23580006690217367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107572</v>
      </c>
      <c r="E177" s="78">
        <v>325002</v>
      </c>
      <c r="F177" s="79">
        <v>6919</v>
      </c>
      <c r="G177" s="79">
        <v>4130263.25</v>
      </c>
      <c r="H177" s="80">
        <v>1.0138</v>
      </c>
    </row>
    <row r="178" spans="1:8" x14ac:dyDescent="0.2">
      <c r="A178" s="214" t="s">
        <v>195</v>
      </c>
      <c r="B178" s="215"/>
      <c r="C178" s="216"/>
      <c r="D178" s="58">
        <v>923</v>
      </c>
      <c r="E178" s="58">
        <v>1681</v>
      </c>
      <c r="F178" s="59">
        <v>3875</v>
      </c>
      <c r="G178" s="59">
        <v>591729.62</v>
      </c>
      <c r="H178" s="76">
        <v>4.2799999999999998E-2</v>
      </c>
    </row>
    <row r="179" spans="1:8" ht="15" customHeight="1" x14ac:dyDescent="0.2">
      <c r="A179" s="225" t="s">
        <v>196</v>
      </c>
      <c r="B179" s="226"/>
      <c r="C179" s="227"/>
      <c r="D179" s="60">
        <v>14</v>
      </c>
      <c r="E179" s="60">
        <v>1935</v>
      </c>
      <c r="F179" s="61">
        <v>17377</v>
      </c>
      <c r="G179" s="61">
        <v>2488879129.2800002</v>
      </c>
      <c r="H179" s="77">
        <v>0.66239999999999999</v>
      </c>
    </row>
    <row r="180" spans="1:8" ht="15" customHeight="1" x14ac:dyDescent="0.2">
      <c r="A180" s="214" t="s">
        <v>197</v>
      </c>
      <c r="B180" s="215"/>
      <c r="C180" s="216"/>
      <c r="D180" s="58">
        <v>3</v>
      </c>
      <c r="E180" s="58">
        <v>549</v>
      </c>
      <c r="F180" s="59">
        <v>4202</v>
      </c>
      <c r="G180" s="59">
        <v>229534736.19</v>
      </c>
      <c r="H180" s="76">
        <v>0.36570000000000003</v>
      </c>
    </row>
    <row r="181" spans="1:8" ht="15" customHeight="1" x14ac:dyDescent="0.2">
      <c r="A181" s="225" t="s">
        <v>93</v>
      </c>
      <c r="B181" s="226"/>
      <c r="C181" s="227"/>
      <c r="D181" s="60">
        <v>8326</v>
      </c>
      <c r="E181" s="60">
        <v>142913</v>
      </c>
      <c r="F181" s="61">
        <v>9068</v>
      </c>
      <c r="G181" s="61">
        <v>34057634.640000001</v>
      </c>
      <c r="H181" s="77">
        <v>1.0609</v>
      </c>
    </row>
    <row r="182" spans="1:8" ht="15" customHeight="1" x14ac:dyDescent="0.2">
      <c r="A182" s="214" t="s">
        <v>92</v>
      </c>
      <c r="B182" s="215"/>
      <c r="C182" s="216"/>
      <c r="D182" s="58">
        <v>472</v>
      </c>
      <c r="E182" s="58">
        <v>5833</v>
      </c>
      <c r="F182" s="59">
        <v>3569</v>
      </c>
      <c r="G182" s="59">
        <v>12282285.039999999</v>
      </c>
      <c r="H182" s="76">
        <v>0.1777</v>
      </c>
    </row>
    <row r="183" spans="1:8" ht="15" customHeight="1" x14ac:dyDescent="0.2">
      <c r="A183" s="225" t="s">
        <v>94</v>
      </c>
      <c r="B183" s="226"/>
      <c r="C183" s="227"/>
      <c r="D183" s="60">
        <v>2537</v>
      </c>
      <c r="E183" s="60">
        <v>14890</v>
      </c>
      <c r="F183" s="61">
        <v>8370</v>
      </c>
      <c r="G183" s="61">
        <v>5980466.9900000002</v>
      </c>
      <c r="H183" s="77">
        <v>0.54400000000000004</v>
      </c>
    </row>
    <row r="184" spans="1:8" ht="15" customHeight="1" x14ac:dyDescent="0.2">
      <c r="A184" s="214" t="s">
        <v>95</v>
      </c>
      <c r="B184" s="215"/>
      <c r="C184" s="216"/>
      <c r="D184" s="58">
        <v>45466</v>
      </c>
      <c r="E184" s="58">
        <v>41732</v>
      </c>
      <c r="F184" s="59">
        <v>3594</v>
      </c>
      <c r="G184" s="59">
        <v>681157.55</v>
      </c>
      <c r="H184" s="76">
        <v>1.4197</v>
      </c>
    </row>
    <row r="185" spans="1:8" ht="15" customHeight="1" x14ac:dyDescent="0.2">
      <c r="A185" s="225" t="s">
        <v>199</v>
      </c>
      <c r="B185" s="226"/>
      <c r="C185" s="227"/>
      <c r="D185" s="60">
        <v>12917</v>
      </c>
      <c r="E185" s="60">
        <v>19018</v>
      </c>
      <c r="F185" s="61">
        <v>2677</v>
      </c>
      <c r="G185" s="61">
        <v>678969.66</v>
      </c>
      <c r="H185" s="77">
        <v>1.6721999999999999</v>
      </c>
    </row>
    <row r="186" spans="1:8" ht="15" customHeight="1" x14ac:dyDescent="0.2">
      <c r="A186" s="214" t="s">
        <v>200</v>
      </c>
      <c r="B186" s="215"/>
      <c r="C186" s="216"/>
      <c r="D186" s="58">
        <v>1870</v>
      </c>
      <c r="E186" s="58">
        <v>21581</v>
      </c>
      <c r="F186" s="59">
        <v>5101</v>
      </c>
      <c r="G186" s="59">
        <v>4757092.8899999997</v>
      </c>
      <c r="H186" s="76">
        <v>0.66800000000000004</v>
      </c>
    </row>
    <row r="187" spans="1:8" ht="15" customHeight="1" x14ac:dyDescent="0.2">
      <c r="A187" s="225" t="s">
        <v>96</v>
      </c>
      <c r="B187" s="226"/>
      <c r="C187" s="227"/>
      <c r="D187" s="60">
        <v>3</v>
      </c>
      <c r="E187" s="60">
        <v>3</v>
      </c>
      <c r="F187" s="61">
        <v>74554</v>
      </c>
      <c r="G187" s="61">
        <v>90989074.25</v>
      </c>
      <c r="H187" s="77">
        <v>0</v>
      </c>
    </row>
    <row r="188" spans="1:8" ht="15" customHeight="1" x14ac:dyDescent="0.2">
      <c r="A188" s="214" t="s">
        <v>201</v>
      </c>
      <c r="B188" s="215"/>
      <c r="C188" s="216"/>
      <c r="D188" s="58">
        <v>1289</v>
      </c>
      <c r="E188" s="58">
        <v>18226</v>
      </c>
      <c r="F188" s="59">
        <v>5086</v>
      </c>
      <c r="G188" s="59">
        <v>5990010.7400000002</v>
      </c>
      <c r="H188" s="76">
        <v>2.5110999999999999</v>
      </c>
    </row>
    <row r="189" spans="1:8" ht="15" customHeight="1" x14ac:dyDescent="0.2">
      <c r="A189" s="225" t="s">
        <v>202</v>
      </c>
      <c r="B189" s="226"/>
      <c r="C189" s="227"/>
      <c r="D189" s="60">
        <v>1402</v>
      </c>
      <c r="E189" s="60">
        <v>1547</v>
      </c>
      <c r="F189" s="61">
        <v>2614</v>
      </c>
      <c r="G189" s="61">
        <v>1565690.3</v>
      </c>
      <c r="H189" s="77">
        <v>1.1456</v>
      </c>
    </row>
    <row r="190" spans="1:8" ht="15" customHeight="1" x14ac:dyDescent="0.2">
      <c r="A190" s="214" t="s">
        <v>203</v>
      </c>
      <c r="B190" s="215"/>
      <c r="C190" s="216"/>
      <c r="D190" s="58">
        <v>923</v>
      </c>
      <c r="E190" s="58">
        <v>2407</v>
      </c>
      <c r="F190" s="59">
        <v>3901</v>
      </c>
      <c r="G190" s="59">
        <v>2710852.21</v>
      </c>
      <c r="H190" s="76">
        <v>1.8151999999999999</v>
      </c>
    </row>
    <row r="191" spans="1:8" ht="15" customHeight="1" x14ac:dyDescent="0.2">
      <c r="A191" s="225" t="s">
        <v>204</v>
      </c>
      <c r="B191" s="226"/>
      <c r="C191" s="227"/>
      <c r="D191" s="60">
        <v>262</v>
      </c>
      <c r="E191" s="60">
        <v>1888</v>
      </c>
      <c r="F191" s="61">
        <v>10690</v>
      </c>
      <c r="G191" s="61">
        <v>5258659.22</v>
      </c>
      <c r="H191" s="77">
        <v>0.86750000000000005</v>
      </c>
    </row>
    <row r="192" spans="1:8" ht="15" customHeight="1" x14ac:dyDescent="0.2">
      <c r="A192" s="214" t="s">
        <v>205</v>
      </c>
      <c r="B192" s="215"/>
      <c r="C192" s="216"/>
      <c r="D192" s="58">
        <v>1858</v>
      </c>
      <c r="E192" s="58">
        <v>1626</v>
      </c>
      <c r="F192" s="59">
        <v>2881</v>
      </c>
      <c r="G192" s="59">
        <v>844846.57</v>
      </c>
      <c r="H192" s="76">
        <v>0.96850000000000003</v>
      </c>
    </row>
    <row r="193" spans="1:9" ht="15" customHeight="1" x14ac:dyDescent="0.2">
      <c r="A193" s="225" t="s">
        <v>206</v>
      </c>
      <c r="B193" s="226"/>
      <c r="C193" s="227"/>
      <c r="D193" s="60">
        <v>2210</v>
      </c>
      <c r="E193" s="60">
        <v>4282</v>
      </c>
      <c r="F193" s="61">
        <v>2838</v>
      </c>
      <c r="G193" s="61">
        <v>1529278.45</v>
      </c>
      <c r="H193" s="77">
        <v>1.9592000000000001</v>
      </c>
    </row>
    <row r="194" spans="1:9" ht="15" customHeight="1" x14ac:dyDescent="0.2">
      <c r="A194" s="214" t="s">
        <v>207</v>
      </c>
      <c r="B194" s="215"/>
      <c r="C194" s="216"/>
      <c r="D194" s="58">
        <v>4779</v>
      </c>
      <c r="E194" s="58">
        <v>8416</v>
      </c>
      <c r="F194" s="59">
        <v>3364</v>
      </c>
      <c r="G194" s="59">
        <v>596763.52</v>
      </c>
      <c r="H194" s="76">
        <v>5.2248999999999999</v>
      </c>
    </row>
    <row r="195" spans="1:9" ht="15" customHeight="1" x14ac:dyDescent="0.2">
      <c r="A195" s="225" t="s">
        <v>208</v>
      </c>
      <c r="B195" s="226"/>
      <c r="C195" s="227"/>
      <c r="D195" s="60">
        <v>1558</v>
      </c>
      <c r="E195" s="60">
        <v>25643</v>
      </c>
      <c r="F195" s="61">
        <v>9385</v>
      </c>
      <c r="G195" s="61">
        <v>16930336.640000001</v>
      </c>
      <c r="H195" s="77">
        <v>0.3256</v>
      </c>
    </row>
    <row r="196" spans="1:9" ht="15" customHeight="1" x14ac:dyDescent="0.2">
      <c r="A196" s="214" t="s">
        <v>97</v>
      </c>
      <c r="B196" s="215"/>
      <c r="C196" s="216"/>
      <c r="D196" s="58">
        <v>20760</v>
      </c>
      <c r="E196" s="58">
        <v>10832</v>
      </c>
      <c r="F196" s="59">
        <v>3833</v>
      </c>
      <c r="G196" s="59">
        <v>327775.76</v>
      </c>
      <c r="H196" s="76">
        <v>0.74260000000000004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14246.18</v>
      </c>
      <c r="E205" s="182">
        <v>14340.92</v>
      </c>
      <c r="F205" s="182">
        <v>14895.62</v>
      </c>
      <c r="G205" s="182">
        <v>15028.8</v>
      </c>
      <c r="H205" s="182">
        <v>13244.9</v>
      </c>
      <c r="I205" s="182">
        <v>13291.16</v>
      </c>
    </row>
    <row r="206" spans="1:9" ht="15" customHeight="1" x14ac:dyDescent="0.2">
      <c r="A206" s="214" t="s">
        <v>383</v>
      </c>
      <c r="B206" s="215"/>
      <c r="C206" s="216"/>
      <c r="D206" s="183">
        <v>6464.04</v>
      </c>
      <c r="E206" s="183">
        <v>7803.15</v>
      </c>
      <c r="F206" s="183">
        <v>6699.6</v>
      </c>
      <c r="G206" s="183">
        <v>7747.06</v>
      </c>
      <c r="H206" s="183">
        <v>5459.15</v>
      </c>
      <c r="I206" s="183">
        <v>8008.96</v>
      </c>
    </row>
    <row r="207" spans="1:9" ht="15" customHeight="1" x14ac:dyDescent="0.2">
      <c r="A207" s="225" t="s">
        <v>384</v>
      </c>
      <c r="B207" s="226"/>
      <c r="C207" s="227"/>
      <c r="D207" s="184">
        <v>22339.73</v>
      </c>
      <c r="E207" s="184">
        <v>22398.560000000001</v>
      </c>
      <c r="F207" s="184">
        <v>22475.86</v>
      </c>
      <c r="G207" s="184">
        <v>22532.87</v>
      </c>
      <c r="H207" s="184">
        <v>21450.76</v>
      </c>
      <c r="I207" s="184">
        <v>21520.560000000001</v>
      </c>
    </row>
    <row r="208" spans="1:9" ht="15" customHeight="1" x14ac:dyDescent="0.2">
      <c r="A208" s="214" t="s">
        <v>385</v>
      </c>
      <c r="B208" s="215"/>
      <c r="C208" s="216"/>
      <c r="D208" s="183">
        <v>16210.51</v>
      </c>
      <c r="E208" s="183">
        <v>16210.61</v>
      </c>
      <c r="F208" s="183">
        <v>17492.54</v>
      </c>
      <c r="G208" s="183">
        <v>17492.669999999998</v>
      </c>
      <c r="H208" s="183">
        <v>14526.89</v>
      </c>
      <c r="I208" s="183">
        <v>14526.95</v>
      </c>
    </row>
    <row r="209" spans="1:9" ht="15" customHeight="1" x14ac:dyDescent="0.2">
      <c r="A209" s="225" t="s">
        <v>386</v>
      </c>
      <c r="B209" s="226"/>
      <c r="C209" s="227"/>
      <c r="D209" s="184">
        <v>10003.68</v>
      </c>
      <c r="E209" s="184">
        <v>10003.68</v>
      </c>
      <c r="F209" s="184">
        <v>9998.85</v>
      </c>
      <c r="G209" s="184">
        <v>9998.85</v>
      </c>
      <c r="H209" s="184">
        <v>10029.67</v>
      </c>
      <c r="I209" s="184">
        <v>10029.67</v>
      </c>
    </row>
    <row r="210" spans="1:9" ht="15" customHeight="1" x14ac:dyDescent="0.2">
      <c r="A210" s="214" t="s">
        <v>387</v>
      </c>
      <c r="B210" s="215"/>
      <c r="C210" s="216"/>
      <c r="D210" s="183">
        <v>24120.23</v>
      </c>
      <c r="E210" s="183">
        <v>24120.23</v>
      </c>
      <c r="F210" s="183">
        <v>24637.87</v>
      </c>
      <c r="G210" s="183">
        <v>24637.87</v>
      </c>
      <c r="H210" s="183">
        <v>22336.27</v>
      </c>
      <c r="I210" s="183">
        <v>22336.27</v>
      </c>
    </row>
    <row r="211" spans="1:9" ht="15" customHeight="1" x14ac:dyDescent="0.2">
      <c r="A211" s="225" t="s">
        <v>388</v>
      </c>
      <c r="B211" s="226"/>
      <c r="C211" s="227"/>
      <c r="D211" s="184">
        <v>11799.03</v>
      </c>
      <c r="E211" s="184">
        <v>11799.07</v>
      </c>
      <c r="F211" s="184">
        <v>12391.43</v>
      </c>
      <c r="G211" s="184">
        <v>12391.59</v>
      </c>
      <c r="H211" s="184">
        <v>10899.22</v>
      </c>
      <c r="I211" s="184">
        <v>10899.1</v>
      </c>
    </row>
    <row r="212" spans="1:9" ht="15" customHeight="1" x14ac:dyDescent="0.2">
      <c r="A212" s="214" t="s">
        <v>389</v>
      </c>
      <c r="B212" s="215"/>
      <c r="C212" s="216"/>
      <c r="D212" s="183">
        <v>15264.46</v>
      </c>
      <c r="E212" s="183">
        <v>15264.46</v>
      </c>
      <c r="F212" s="183">
        <v>15361.75</v>
      </c>
      <c r="G212" s="183">
        <v>15361.75</v>
      </c>
      <c r="H212" s="183">
        <v>14869.94</v>
      </c>
      <c r="I212" s="183">
        <v>14869.94</v>
      </c>
    </row>
    <row r="213" spans="1:9" ht="15" customHeight="1" x14ac:dyDescent="0.2">
      <c r="A213" s="225" t="s">
        <v>390</v>
      </c>
      <c r="B213" s="226"/>
      <c r="C213" s="227"/>
      <c r="D213" s="184">
        <v>9951.7999999999993</v>
      </c>
      <c r="E213" s="184">
        <v>9951.84</v>
      </c>
      <c r="F213" s="184">
        <v>10268.61</v>
      </c>
      <c r="G213" s="184">
        <v>10268.700000000001</v>
      </c>
      <c r="H213" s="184">
        <v>9549.2099999999991</v>
      </c>
      <c r="I213" s="184">
        <v>9549.2099999999991</v>
      </c>
    </row>
    <row r="214" spans="1:9" ht="15" customHeight="1" x14ac:dyDescent="0.2">
      <c r="A214" s="214" t="s">
        <v>391</v>
      </c>
      <c r="B214" s="215"/>
      <c r="C214" s="216"/>
      <c r="D214" s="183">
        <v>16238.19</v>
      </c>
      <c r="E214" s="183">
        <v>16238.19</v>
      </c>
      <c r="F214" s="183">
        <v>17863.259999999998</v>
      </c>
      <c r="G214" s="183">
        <v>17863.259999999998</v>
      </c>
      <c r="H214" s="183">
        <v>15215.67</v>
      </c>
      <c r="I214" s="183">
        <v>15215.67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697154</v>
      </c>
      <c r="E220" s="58">
        <v>632627</v>
      </c>
      <c r="F220" s="58">
        <v>422873</v>
      </c>
      <c r="G220" s="58">
        <v>378173</v>
      </c>
      <c r="H220" s="58">
        <v>274281</v>
      </c>
      <c r="I220" s="58">
        <v>254454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</v>
      </c>
      <c r="E222" s="58">
        <v>2</v>
      </c>
      <c r="F222" s="58">
        <v>2</v>
      </c>
      <c r="G222" s="58">
        <v>2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19191</v>
      </c>
      <c r="E223" s="58">
        <v>17527</v>
      </c>
      <c r="F223" s="58">
        <v>12132</v>
      </c>
      <c r="G223" s="58">
        <v>10896</v>
      </c>
      <c r="H223" s="58">
        <v>7059</v>
      </c>
      <c r="I223" s="58">
        <v>6631</v>
      </c>
    </row>
    <row r="224" spans="1:9" ht="15" customHeight="1" x14ac:dyDescent="0.2">
      <c r="A224" s="208" t="s">
        <v>404</v>
      </c>
      <c r="B224" s="209"/>
      <c r="C224" s="209"/>
      <c r="D224" s="181">
        <v>202912</v>
      </c>
      <c r="E224" s="58">
        <v>183054</v>
      </c>
      <c r="F224" s="58">
        <v>120944</v>
      </c>
      <c r="G224" s="58">
        <v>107536</v>
      </c>
      <c r="H224" s="58">
        <v>81968</v>
      </c>
      <c r="I224" s="58">
        <v>75518</v>
      </c>
    </row>
    <row r="225" spans="1:9" ht="15" customHeight="1" x14ac:dyDescent="0.2">
      <c r="A225" s="208" t="s">
        <v>405</v>
      </c>
      <c r="B225" s="209"/>
      <c r="C225" s="209"/>
      <c r="D225" s="181">
        <v>190030</v>
      </c>
      <c r="E225" s="58">
        <v>172237</v>
      </c>
      <c r="F225" s="58">
        <v>113018</v>
      </c>
      <c r="G225" s="58">
        <v>101002</v>
      </c>
      <c r="H225" s="58">
        <v>77012</v>
      </c>
      <c r="I225" s="58">
        <v>71235</v>
      </c>
    </row>
    <row r="226" spans="1:9" ht="15" customHeight="1" x14ac:dyDescent="0.2">
      <c r="A226" s="208" t="s">
        <v>406</v>
      </c>
      <c r="B226" s="209"/>
      <c r="C226" s="209"/>
      <c r="D226" s="181">
        <v>162933</v>
      </c>
      <c r="E226" s="58">
        <v>149222</v>
      </c>
      <c r="F226" s="58">
        <v>97280</v>
      </c>
      <c r="G226" s="58">
        <v>87951</v>
      </c>
      <c r="H226" s="58">
        <v>65653</v>
      </c>
      <c r="I226" s="58">
        <v>61271</v>
      </c>
    </row>
    <row r="227" spans="1:9" ht="15" customHeight="1" x14ac:dyDescent="0.2">
      <c r="A227" s="208" t="s">
        <v>407</v>
      </c>
      <c r="B227" s="209"/>
      <c r="C227" s="209"/>
      <c r="D227" s="181">
        <v>102622</v>
      </c>
      <c r="E227" s="58">
        <v>93466</v>
      </c>
      <c r="F227" s="58">
        <v>65769</v>
      </c>
      <c r="G227" s="58">
        <v>58952</v>
      </c>
      <c r="H227" s="58">
        <v>36853</v>
      </c>
      <c r="I227" s="58">
        <v>34514</v>
      </c>
    </row>
    <row r="228" spans="1:9" ht="15" customHeight="1" x14ac:dyDescent="0.2">
      <c r="A228" s="208" t="s">
        <v>408</v>
      </c>
      <c r="B228" s="209"/>
      <c r="C228" s="209"/>
      <c r="D228" s="181">
        <v>17649</v>
      </c>
      <c r="E228" s="58">
        <v>15543</v>
      </c>
      <c r="F228" s="58">
        <v>12349</v>
      </c>
      <c r="G228" s="58">
        <v>10657</v>
      </c>
      <c r="H228" s="58">
        <v>5300</v>
      </c>
      <c r="I228" s="58">
        <v>4886</v>
      </c>
    </row>
    <row r="229" spans="1:9" ht="15" customHeight="1" x14ac:dyDescent="0.2">
      <c r="A229" s="208" t="s">
        <v>409</v>
      </c>
      <c r="B229" s="209"/>
      <c r="C229" s="209"/>
      <c r="D229" s="181">
        <v>1815</v>
      </c>
      <c r="E229" s="58">
        <v>1576</v>
      </c>
      <c r="F229" s="58">
        <v>1379</v>
      </c>
      <c r="G229" s="58">
        <v>1177</v>
      </c>
      <c r="H229" s="58">
        <v>436</v>
      </c>
      <c r="I229" s="58">
        <v>399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87</v>
      </c>
      <c r="E231" s="58">
        <v>74</v>
      </c>
      <c r="F231" s="58">
        <v>36</v>
      </c>
      <c r="G231" s="58">
        <v>28</v>
      </c>
      <c r="H231" s="58">
        <v>51</v>
      </c>
      <c r="I231" s="58">
        <v>46</v>
      </c>
    </row>
    <row r="232" spans="1:9" ht="15" customHeight="1" x14ac:dyDescent="0.2">
      <c r="A232" s="208" t="s">
        <v>412</v>
      </c>
      <c r="B232" s="209"/>
      <c r="C232" s="209"/>
      <c r="D232" s="181">
        <v>316529</v>
      </c>
      <c r="E232" s="58">
        <v>280580</v>
      </c>
      <c r="F232" s="58">
        <v>182829</v>
      </c>
      <c r="G232" s="58">
        <v>158855</v>
      </c>
      <c r="H232" s="58">
        <v>133700</v>
      </c>
      <c r="I232" s="58">
        <v>121725</v>
      </c>
    </row>
    <row r="233" spans="1:9" ht="15" customHeight="1" x14ac:dyDescent="0.2">
      <c r="A233" s="208" t="s">
        <v>413</v>
      </c>
      <c r="B233" s="209"/>
      <c r="C233" s="209"/>
      <c r="D233" s="181">
        <v>311925</v>
      </c>
      <c r="E233" s="58">
        <v>288052</v>
      </c>
      <c r="F233" s="58">
        <v>190825</v>
      </c>
      <c r="G233" s="58">
        <v>173807</v>
      </c>
      <c r="H233" s="58">
        <v>121100</v>
      </c>
      <c r="I233" s="58">
        <v>114245</v>
      </c>
    </row>
    <row r="234" spans="1:9" ht="15" customHeight="1" x14ac:dyDescent="0.2">
      <c r="A234" s="208" t="s">
        <v>414</v>
      </c>
      <c r="B234" s="209"/>
      <c r="C234" s="209"/>
      <c r="D234" s="181">
        <v>50112</v>
      </c>
      <c r="E234" s="58">
        <v>46276</v>
      </c>
      <c r="F234" s="58">
        <v>35536</v>
      </c>
      <c r="G234" s="58">
        <v>32556</v>
      </c>
      <c r="H234" s="58">
        <v>14576</v>
      </c>
      <c r="I234" s="58">
        <v>13720</v>
      </c>
    </row>
    <row r="235" spans="1:9" ht="15" customHeight="1" x14ac:dyDescent="0.2">
      <c r="A235" s="208" t="s">
        <v>415</v>
      </c>
      <c r="B235" s="209"/>
      <c r="C235" s="209"/>
      <c r="D235" s="181">
        <v>16377</v>
      </c>
      <c r="E235" s="58">
        <v>15521</v>
      </c>
      <c r="F235" s="58">
        <v>12301</v>
      </c>
      <c r="G235" s="58">
        <v>11581</v>
      </c>
      <c r="H235" s="58">
        <v>4076</v>
      </c>
      <c r="I235" s="58">
        <v>3940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2124</v>
      </c>
      <c r="E238" s="58">
        <v>2124</v>
      </c>
      <c r="F238" s="58">
        <v>1346</v>
      </c>
      <c r="G238" s="58">
        <v>1346</v>
      </c>
      <c r="H238" s="58">
        <v>778</v>
      </c>
      <c r="I238" s="58">
        <v>778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10672</v>
      </c>
      <c r="E240" s="58">
        <v>10116</v>
      </c>
      <c r="F240" s="58">
        <v>6113</v>
      </c>
      <c r="G240" s="58">
        <v>5746</v>
      </c>
      <c r="H240" s="58">
        <v>4559</v>
      </c>
      <c r="I240" s="58">
        <v>4370</v>
      </c>
    </row>
    <row r="241" spans="1:9" ht="15" customHeight="1" x14ac:dyDescent="0.2">
      <c r="A241" s="208" t="s">
        <v>421</v>
      </c>
      <c r="B241" s="209"/>
      <c r="C241" s="209"/>
      <c r="D241" s="181">
        <v>36965</v>
      </c>
      <c r="E241" s="58">
        <v>34600</v>
      </c>
      <c r="F241" s="58">
        <v>22071</v>
      </c>
      <c r="G241" s="58">
        <v>20306</v>
      </c>
      <c r="H241" s="58">
        <v>14894</v>
      </c>
      <c r="I241" s="58">
        <v>14294</v>
      </c>
    </row>
    <row r="242" spans="1:9" ht="15" customHeight="1" x14ac:dyDescent="0.2">
      <c r="A242" s="208" t="s">
        <v>422</v>
      </c>
      <c r="B242" s="209"/>
      <c r="C242" s="209"/>
      <c r="D242" s="181">
        <v>132745</v>
      </c>
      <c r="E242" s="58">
        <v>118461</v>
      </c>
      <c r="F242" s="58">
        <v>87184</v>
      </c>
      <c r="G242" s="58">
        <v>76225</v>
      </c>
      <c r="H242" s="58">
        <v>45561</v>
      </c>
      <c r="I242" s="58">
        <v>42236</v>
      </c>
    </row>
    <row r="243" spans="1:9" ht="15" customHeight="1" x14ac:dyDescent="0.2">
      <c r="A243" s="208" t="s">
        <v>423</v>
      </c>
      <c r="B243" s="209"/>
      <c r="C243" s="209"/>
      <c r="D243" s="181">
        <v>133987</v>
      </c>
      <c r="E243" s="58">
        <v>114257</v>
      </c>
      <c r="F243" s="58">
        <v>89755</v>
      </c>
      <c r="G243" s="58">
        <v>74935</v>
      </c>
      <c r="H243" s="58">
        <v>44232</v>
      </c>
      <c r="I243" s="58">
        <v>39322</v>
      </c>
    </row>
    <row r="244" spans="1:9" ht="15" customHeight="1" x14ac:dyDescent="0.2">
      <c r="A244" s="208" t="s">
        <v>424</v>
      </c>
      <c r="B244" s="209"/>
      <c r="C244" s="209"/>
      <c r="D244" s="181">
        <v>64834</v>
      </c>
      <c r="E244" s="58">
        <v>55037</v>
      </c>
      <c r="F244" s="58">
        <v>43953</v>
      </c>
      <c r="G244" s="58">
        <v>36905</v>
      </c>
      <c r="H244" s="58">
        <v>20881</v>
      </c>
      <c r="I244" s="58">
        <v>18132</v>
      </c>
    </row>
    <row r="245" spans="1:9" ht="15" customHeight="1" x14ac:dyDescent="0.2">
      <c r="A245" s="208" t="s">
        <v>425</v>
      </c>
      <c r="B245" s="209"/>
      <c r="C245" s="209"/>
      <c r="D245" s="181">
        <v>87641</v>
      </c>
      <c r="E245" s="58">
        <v>79297</v>
      </c>
      <c r="F245" s="58">
        <v>53884</v>
      </c>
      <c r="G245" s="58">
        <v>48429</v>
      </c>
      <c r="H245" s="58">
        <v>33757</v>
      </c>
      <c r="I245" s="58">
        <v>30868</v>
      </c>
    </row>
    <row r="246" spans="1:9" ht="15" customHeight="1" x14ac:dyDescent="0.2">
      <c r="A246" s="208" t="s">
        <v>426</v>
      </c>
      <c r="B246" s="209"/>
      <c r="C246" s="209"/>
      <c r="D246" s="181">
        <v>230310</v>
      </c>
      <c r="E246" s="58">
        <v>220859</v>
      </c>
      <c r="F246" s="58">
        <v>119913</v>
      </c>
      <c r="G246" s="58">
        <v>115627</v>
      </c>
      <c r="H246" s="58">
        <v>110397</v>
      </c>
      <c r="I246" s="58">
        <v>105232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10179</v>
      </c>
      <c r="E248" s="58">
        <v>7997</v>
      </c>
      <c r="F248" s="58">
        <v>6113</v>
      </c>
      <c r="G248" s="58">
        <v>5746</v>
      </c>
      <c r="H248" s="58">
        <v>1933</v>
      </c>
      <c r="I248" s="58">
        <v>1615</v>
      </c>
    </row>
    <row r="249" spans="1:9" ht="15" customHeight="1" x14ac:dyDescent="0.2">
      <c r="A249" s="208" t="s">
        <v>429</v>
      </c>
      <c r="B249" s="209"/>
      <c r="C249" s="209"/>
      <c r="D249" s="181">
        <v>1634</v>
      </c>
      <c r="E249" s="58">
        <v>1563</v>
      </c>
      <c r="F249" s="58">
        <v>22071</v>
      </c>
      <c r="G249" s="58">
        <v>20306</v>
      </c>
      <c r="H249" s="58">
        <v>217</v>
      </c>
      <c r="I249" s="58">
        <v>212</v>
      </c>
    </row>
    <row r="250" spans="1:9" ht="15" customHeight="1" x14ac:dyDescent="0.2">
      <c r="A250" s="208" t="s">
        <v>430</v>
      </c>
      <c r="B250" s="209"/>
      <c r="C250" s="209"/>
      <c r="D250" s="181">
        <v>308439</v>
      </c>
      <c r="E250" s="58">
        <v>290075</v>
      </c>
      <c r="F250" s="58">
        <v>87184</v>
      </c>
      <c r="G250" s="58">
        <v>76225</v>
      </c>
      <c r="H250" s="58">
        <v>133336</v>
      </c>
      <c r="I250" s="58">
        <v>126102</v>
      </c>
    </row>
    <row r="251" spans="1:9" ht="15" customHeight="1" x14ac:dyDescent="0.2">
      <c r="A251" s="208" t="s">
        <v>431</v>
      </c>
      <c r="B251" s="209"/>
      <c r="C251" s="209"/>
      <c r="D251" s="181">
        <v>40011</v>
      </c>
      <c r="E251" s="58">
        <v>25026</v>
      </c>
      <c r="F251" s="58">
        <v>89755</v>
      </c>
      <c r="G251" s="58">
        <v>74935</v>
      </c>
      <c r="H251" s="58">
        <v>6272</v>
      </c>
      <c r="I251" s="58">
        <v>4704</v>
      </c>
    </row>
    <row r="252" spans="1:9" ht="15" customHeight="1" x14ac:dyDescent="0.2">
      <c r="A252" s="208" t="s">
        <v>432</v>
      </c>
      <c r="B252" s="209"/>
      <c r="C252" s="209"/>
      <c r="D252" s="181">
        <v>9395</v>
      </c>
      <c r="E252" s="58">
        <v>6253</v>
      </c>
      <c r="F252" s="58">
        <v>43953</v>
      </c>
      <c r="G252" s="58">
        <v>36905</v>
      </c>
      <c r="H252" s="58">
        <v>2113</v>
      </c>
      <c r="I252" s="58">
        <v>1336</v>
      </c>
    </row>
    <row r="253" spans="1:9" ht="15" customHeight="1" x14ac:dyDescent="0.2">
      <c r="A253" s="208" t="s">
        <v>433</v>
      </c>
      <c r="B253" s="209"/>
      <c r="C253" s="209"/>
      <c r="D253" s="181">
        <v>124913</v>
      </c>
      <c r="E253" s="58">
        <v>116066</v>
      </c>
      <c r="F253" s="58">
        <v>53884</v>
      </c>
      <c r="G253" s="58">
        <v>48429</v>
      </c>
      <c r="H253" s="58">
        <v>49590</v>
      </c>
      <c r="I253" s="58">
        <v>46215</v>
      </c>
    </row>
    <row r="254" spans="1:9" ht="15" customHeight="1" x14ac:dyDescent="0.2">
      <c r="A254" s="208" t="s">
        <v>434</v>
      </c>
      <c r="B254" s="209"/>
      <c r="C254" s="209"/>
      <c r="D254" s="181">
        <v>72101</v>
      </c>
      <c r="E254" s="58">
        <v>65795</v>
      </c>
      <c r="F254" s="58">
        <v>119913</v>
      </c>
      <c r="G254" s="58">
        <v>115627</v>
      </c>
      <c r="H254" s="58">
        <v>14263</v>
      </c>
      <c r="I254" s="58">
        <v>13238</v>
      </c>
    </row>
    <row r="255" spans="1:9" ht="15" customHeight="1" x14ac:dyDescent="0.2">
      <c r="A255" s="208" t="s">
        <v>435</v>
      </c>
      <c r="B255" s="209"/>
      <c r="C255" s="209"/>
      <c r="D255" s="181">
        <v>78036</v>
      </c>
      <c r="E255" s="58">
        <v>71409</v>
      </c>
      <c r="F255" s="58">
        <v>0</v>
      </c>
      <c r="G255" s="58">
        <v>0</v>
      </c>
      <c r="H255" s="58">
        <v>34366</v>
      </c>
      <c r="I255" s="58">
        <v>31340</v>
      </c>
    </row>
    <row r="256" spans="1:9" x14ac:dyDescent="0.2">
      <c r="A256" s="208" t="s">
        <v>436</v>
      </c>
      <c r="B256" s="209"/>
      <c r="C256" s="209"/>
      <c r="D256" s="181">
        <v>52446</v>
      </c>
      <c r="E256" s="58">
        <v>48443</v>
      </c>
      <c r="F256" s="58">
        <v>0</v>
      </c>
      <c r="G256" s="58">
        <v>0</v>
      </c>
      <c r="H256" s="58">
        <v>32191</v>
      </c>
      <c r="I256" s="58">
        <v>29692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36636</v>
      </c>
      <c r="E259" s="78">
        <f>SUM(E260:E299)</f>
        <v>37803</v>
      </c>
      <c r="F259" s="83">
        <v>1038.51</v>
      </c>
      <c r="G259" s="83">
        <v>1071.6199999999999</v>
      </c>
      <c r="H259" s="84">
        <f>IF(D259&gt;0,E259/D259-1,"N/A")</f>
        <v>3.1853914182770948E-2</v>
      </c>
      <c r="I259" s="84">
        <f>IF(F259&gt;0,G259/F259-1,"N/A")</f>
        <v>3.1882215866963159E-2</v>
      </c>
    </row>
    <row r="260" spans="1:9" ht="15.75" customHeight="1" x14ac:dyDescent="0.2">
      <c r="A260" s="138" t="s">
        <v>212</v>
      </c>
      <c r="B260" s="106"/>
      <c r="C260" s="107"/>
      <c r="D260" s="58">
        <v>563</v>
      </c>
      <c r="E260" s="58">
        <v>648</v>
      </c>
      <c r="F260" s="81">
        <v>15.96</v>
      </c>
      <c r="G260" s="81">
        <v>18.37</v>
      </c>
      <c r="H260" s="62">
        <f>IF(D260&gt;0,E260/D260-1,"N/A")</f>
        <v>0.15097690941385444</v>
      </c>
      <c r="I260" s="62">
        <f>IF(F260&gt;0,G260/F260-1,"N/A")</f>
        <v>0.15100250626566414</v>
      </c>
    </row>
    <row r="261" spans="1:9" ht="15.75" customHeight="1" x14ac:dyDescent="0.2">
      <c r="A261" s="139" t="s">
        <v>290</v>
      </c>
      <c r="B261" s="108"/>
      <c r="C261" s="109"/>
      <c r="D261" s="60">
        <v>3542</v>
      </c>
      <c r="E261" s="60">
        <v>3944</v>
      </c>
      <c r="F261" s="82">
        <v>100.4</v>
      </c>
      <c r="G261" s="82">
        <v>111.8</v>
      </c>
      <c r="H261" s="63">
        <f>IF(D261&gt;0,E261/D261-1,"N/A")</f>
        <v>0.11349520045172223</v>
      </c>
      <c r="I261" s="63">
        <f>IF(F261&gt;0,G261/F261-1,"N/A")</f>
        <v>0.11354581673306763</v>
      </c>
    </row>
    <row r="262" spans="1:9" ht="15.75" customHeight="1" x14ac:dyDescent="0.2">
      <c r="A262" s="138" t="s">
        <v>213</v>
      </c>
      <c r="B262" s="106"/>
      <c r="C262" s="107"/>
      <c r="D262" s="58">
        <v>589</v>
      </c>
      <c r="E262" s="58">
        <v>540</v>
      </c>
      <c r="F262" s="81">
        <v>16.7</v>
      </c>
      <c r="G262" s="81">
        <v>15.31</v>
      </c>
      <c r="H262" s="62">
        <f t="shared" ref="H262:H299" si="9">IF(D262&gt;0,E262/D262-1,"N/A")</f>
        <v>-8.3191850594227512E-2</v>
      </c>
      <c r="I262" s="62">
        <f t="shared" ref="I262:I299" si="10">IF(F262&gt;0,G262/F262-1,"N/A")</f>
        <v>-8.3233532934131715E-2</v>
      </c>
    </row>
    <row r="263" spans="1:9" ht="15.75" customHeight="1" x14ac:dyDescent="0.2">
      <c r="A263" s="139" t="s">
        <v>214</v>
      </c>
      <c r="B263" s="108"/>
      <c r="C263" s="109"/>
      <c r="D263" s="60">
        <v>96</v>
      </c>
      <c r="E263" s="60">
        <v>109</v>
      </c>
      <c r="F263" s="82">
        <v>2.72</v>
      </c>
      <c r="G263" s="82">
        <v>3.09</v>
      </c>
      <c r="H263" s="63">
        <f t="shared" si="9"/>
        <v>0.13541666666666674</v>
      </c>
      <c r="I263" s="63">
        <f t="shared" si="10"/>
        <v>0.13602941176470584</v>
      </c>
    </row>
    <row r="264" spans="1:9" ht="15.75" customHeight="1" x14ac:dyDescent="0.2">
      <c r="A264" s="138" t="s">
        <v>211</v>
      </c>
      <c r="B264" s="106"/>
      <c r="C264" s="107"/>
      <c r="D264" s="58">
        <v>1556</v>
      </c>
      <c r="E264" s="58">
        <v>1589</v>
      </c>
      <c r="F264" s="81">
        <v>44.11</v>
      </c>
      <c r="G264" s="81">
        <v>45.04</v>
      </c>
      <c r="H264" s="62">
        <f t="shared" si="9"/>
        <v>2.1208226221079762E-2</v>
      </c>
      <c r="I264" s="62">
        <f t="shared" si="10"/>
        <v>2.1083654500113402E-2</v>
      </c>
    </row>
    <row r="265" spans="1:9" ht="15.75" customHeight="1" x14ac:dyDescent="0.2">
      <c r="A265" s="139" t="s">
        <v>291</v>
      </c>
      <c r="B265" s="108"/>
      <c r="C265" s="109"/>
      <c r="D265" s="60">
        <v>30</v>
      </c>
      <c r="E265" s="60">
        <v>37</v>
      </c>
      <c r="F265" s="82">
        <v>0.85</v>
      </c>
      <c r="G265" s="82">
        <v>1.05</v>
      </c>
      <c r="H265" s="63">
        <f t="shared" si="9"/>
        <v>0.23333333333333339</v>
      </c>
      <c r="I265" s="63">
        <f t="shared" si="10"/>
        <v>0.23529411764705888</v>
      </c>
    </row>
    <row r="266" spans="1:9" ht="15.75" customHeight="1" x14ac:dyDescent="0.2">
      <c r="A266" s="138" t="s">
        <v>236</v>
      </c>
      <c r="B266" s="106"/>
      <c r="C266" s="107"/>
      <c r="D266" s="58">
        <v>8813</v>
      </c>
      <c r="E266" s="58">
        <v>8399</v>
      </c>
      <c r="F266" s="81">
        <v>249.82</v>
      </c>
      <c r="G266" s="81">
        <v>238.08</v>
      </c>
      <c r="H266" s="62">
        <f t="shared" si="9"/>
        <v>-4.6976058095994588E-2</v>
      </c>
      <c r="I266" s="62">
        <f t="shared" si="10"/>
        <v>-4.6993835561604302E-2</v>
      </c>
    </row>
    <row r="267" spans="1:9" ht="15.75" customHeight="1" x14ac:dyDescent="0.2">
      <c r="A267" s="139" t="s">
        <v>292</v>
      </c>
      <c r="B267" s="108"/>
      <c r="C267" s="109"/>
      <c r="D267" s="60">
        <v>1653</v>
      </c>
      <c r="E267" s="60">
        <v>1680</v>
      </c>
      <c r="F267" s="82">
        <v>46.86</v>
      </c>
      <c r="G267" s="82">
        <v>47.62</v>
      </c>
      <c r="H267" s="63">
        <f t="shared" si="9"/>
        <v>1.6333938294010864E-2</v>
      </c>
      <c r="I267" s="63">
        <f t="shared" si="10"/>
        <v>1.6218523260776774E-2</v>
      </c>
    </row>
    <row r="268" spans="1:9" ht="15.75" x14ac:dyDescent="0.2">
      <c r="A268" s="138" t="s">
        <v>293</v>
      </c>
      <c r="B268" s="106"/>
      <c r="C268" s="107"/>
      <c r="D268" s="58">
        <v>768</v>
      </c>
      <c r="E268" s="58">
        <v>861</v>
      </c>
      <c r="F268" s="81">
        <v>21.77</v>
      </c>
      <c r="G268" s="81">
        <v>24.41</v>
      </c>
      <c r="H268" s="62">
        <f t="shared" si="9"/>
        <v>0.12109375</v>
      </c>
      <c r="I268" s="62">
        <f t="shared" si="10"/>
        <v>0.12126779972439139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7844</v>
      </c>
      <c r="E270" s="58">
        <v>7946</v>
      </c>
      <c r="F270" s="81">
        <v>222.35</v>
      </c>
      <c r="G270" s="81">
        <v>225.24</v>
      </c>
      <c r="H270" s="62">
        <f t="shared" si="9"/>
        <v>1.3003569607343168E-2</v>
      </c>
      <c r="I270" s="62">
        <f t="shared" si="10"/>
        <v>1.2997526422307226E-2</v>
      </c>
    </row>
    <row r="271" spans="1:9" ht="15.75" x14ac:dyDescent="0.2">
      <c r="A271" s="139" t="s">
        <v>295</v>
      </c>
      <c r="B271" s="108"/>
      <c r="C271" s="109"/>
      <c r="D271" s="60">
        <v>701</v>
      </c>
      <c r="E271" s="60">
        <v>767</v>
      </c>
      <c r="F271" s="82">
        <v>19.87</v>
      </c>
      <c r="G271" s="82">
        <v>21.74</v>
      </c>
      <c r="H271" s="63">
        <f t="shared" si="9"/>
        <v>9.4151212553494901E-2</v>
      </c>
      <c r="I271" s="63">
        <f t="shared" si="10"/>
        <v>9.4111726220432734E-2</v>
      </c>
    </row>
    <row r="272" spans="1:9" ht="15.75" customHeight="1" x14ac:dyDescent="0.2">
      <c r="A272" s="138" t="s">
        <v>296</v>
      </c>
      <c r="B272" s="106"/>
      <c r="C272" s="107"/>
      <c r="D272" s="58">
        <v>99</v>
      </c>
      <c r="E272" s="58">
        <v>110</v>
      </c>
      <c r="F272" s="81">
        <v>2.81</v>
      </c>
      <c r="G272" s="81">
        <v>3.12</v>
      </c>
      <c r="H272" s="62">
        <f t="shared" si="9"/>
        <v>0.11111111111111116</v>
      </c>
      <c r="I272" s="62">
        <f t="shared" si="10"/>
        <v>0.11032028469750887</v>
      </c>
    </row>
    <row r="273" spans="1:9" ht="15.75" customHeight="1" x14ac:dyDescent="0.2">
      <c r="A273" s="139" t="s">
        <v>297</v>
      </c>
      <c r="B273" s="108"/>
      <c r="C273" s="109"/>
      <c r="D273" s="60">
        <v>29</v>
      </c>
      <c r="E273" s="60">
        <v>40</v>
      </c>
      <c r="F273" s="82">
        <v>0.82</v>
      </c>
      <c r="G273" s="82">
        <v>1.1299999999999999</v>
      </c>
      <c r="H273" s="63">
        <f t="shared" si="9"/>
        <v>0.3793103448275863</v>
      </c>
      <c r="I273" s="63">
        <f t="shared" si="10"/>
        <v>0.37804878048780477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60</v>
      </c>
      <c r="E275" s="60">
        <v>111</v>
      </c>
      <c r="F275" s="82">
        <v>1.7</v>
      </c>
      <c r="G275" s="82">
        <v>3.15</v>
      </c>
      <c r="H275" s="63">
        <f t="shared" si="9"/>
        <v>0.85000000000000009</v>
      </c>
      <c r="I275" s="63">
        <f t="shared" si="10"/>
        <v>0.85294117647058831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1</v>
      </c>
      <c r="F276" s="81">
        <v>0</v>
      </c>
      <c r="G276" s="81">
        <v>0.03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559</v>
      </c>
      <c r="E277" s="60">
        <v>571</v>
      </c>
      <c r="F277" s="82">
        <v>15.85</v>
      </c>
      <c r="G277" s="82">
        <v>16.190000000000001</v>
      </c>
      <c r="H277" s="63">
        <f t="shared" si="9"/>
        <v>2.1466905187835339E-2</v>
      </c>
      <c r="I277" s="63">
        <f t="shared" si="10"/>
        <v>2.1451104100946417E-2</v>
      </c>
    </row>
    <row r="278" spans="1:9" ht="15.75" x14ac:dyDescent="0.2">
      <c r="A278" s="138" t="s">
        <v>301</v>
      </c>
      <c r="B278" s="106"/>
      <c r="C278" s="107"/>
      <c r="D278" s="58">
        <v>23</v>
      </c>
      <c r="E278" s="58">
        <v>56</v>
      </c>
      <c r="F278" s="81">
        <v>0.65</v>
      </c>
      <c r="G278" s="81">
        <v>1.59</v>
      </c>
      <c r="H278" s="62">
        <f t="shared" si="9"/>
        <v>1.4347826086956523</v>
      </c>
      <c r="I278" s="62">
        <f t="shared" si="10"/>
        <v>1.4461538461538463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4</v>
      </c>
      <c r="E280" s="58">
        <v>2</v>
      </c>
      <c r="F280" s="81">
        <v>0.11</v>
      </c>
      <c r="G280" s="81">
        <v>0.06</v>
      </c>
      <c r="H280" s="62">
        <f t="shared" si="9"/>
        <v>-0.5</v>
      </c>
      <c r="I280" s="62">
        <f t="shared" si="10"/>
        <v>-0.45454545454545459</v>
      </c>
    </row>
    <row r="281" spans="1:9" ht="15.75" x14ac:dyDescent="0.2">
      <c r="A281" s="139" t="s">
        <v>304</v>
      </c>
      <c r="B281" s="108"/>
      <c r="C281" s="109"/>
      <c r="D281" s="60">
        <v>44</v>
      </c>
      <c r="E281" s="60">
        <v>38</v>
      </c>
      <c r="F281" s="82">
        <v>1.25</v>
      </c>
      <c r="G281" s="82">
        <v>1.08</v>
      </c>
      <c r="H281" s="63">
        <f t="shared" si="9"/>
        <v>-0.13636363636363635</v>
      </c>
      <c r="I281" s="63">
        <f t="shared" si="10"/>
        <v>-0.1359999999999999</v>
      </c>
    </row>
    <row r="282" spans="1:9" ht="15.75" x14ac:dyDescent="0.2">
      <c r="A282" s="138" t="s">
        <v>305</v>
      </c>
      <c r="B282" s="106"/>
      <c r="C282" s="107"/>
      <c r="D282" s="58">
        <v>4</v>
      </c>
      <c r="E282" s="58">
        <v>21</v>
      </c>
      <c r="F282" s="81">
        <v>0.11</v>
      </c>
      <c r="G282" s="81">
        <v>0.6</v>
      </c>
      <c r="H282" s="62">
        <f t="shared" si="9"/>
        <v>4.25</v>
      </c>
      <c r="I282" s="62">
        <f t="shared" si="10"/>
        <v>4.4545454545454541</v>
      </c>
    </row>
    <row r="283" spans="1:9" ht="15.75" x14ac:dyDescent="0.2">
      <c r="A283" s="139" t="s">
        <v>306</v>
      </c>
      <c r="B283" s="108"/>
      <c r="C283" s="109"/>
      <c r="D283" s="60">
        <v>1252</v>
      </c>
      <c r="E283" s="60">
        <v>1203</v>
      </c>
      <c r="F283" s="82">
        <v>35.49</v>
      </c>
      <c r="G283" s="82">
        <v>34.1</v>
      </c>
      <c r="H283" s="63">
        <f t="shared" si="9"/>
        <v>-3.9137380191693327E-2</v>
      </c>
      <c r="I283" s="63">
        <f t="shared" si="10"/>
        <v>-3.9165962242885377E-2</v>
      </c>
    </row>
    <row r="284" spans="1:9" ht="15.75" x14ac:dyDescent="0.2">
      <c r="A284" s="138" t="s">
        <v>237</v>
      </c>
      <c r="B284" s="106"/>
      <c r="C284" s="107"/>
      <c r="D284" s="58">
        <v>3286</v>
      </c>
      <c r="E284" s="58">
        <v>3517</v>
      </c>
      <c r="F284" s="81">
        <v>93.15</v>
      </c>
      <c r="G284" s="81">
        <v>99.7</v>
      </c>
      <c r="H284" s="62">
        <f t="shared" si="9"/>
        <v>7.0298234936092552E-2</v>
      </c>
      <c r="I284" s="62">
        <f t="shared" si="10"/>
        <v>7.031669350509917E-2</v>
      </c>
    </row>
    <row r="285" spans="1:9" ht="15.75" x14ac:dyDescent="0.2">
      <c r="A285" s="139" t="s">
        <v>321</v>
      </c>
      <c r="B285" s="108"/>
      <c r="C285" s="109"/>
      <c r="D285" s="60">
        <v>259</v>
      </c>
      <c r="E285" s="60">
        <v>272</v>
      </c>
      <c r="F285" s="82">
        <v>7.34</v>
      </c>
      <c r="G285" s="82">
        <v>7.71</v>
      </c>
      <c r="H285" s="63">
        <f t="shared" si="9"/>
        <v>5.0193050193050093E-2</v>
      </c>
      <c r="I285" s="63">
        <f t="shared" si="10"/>
        <v>5.0408719346048958E-2</v>
      </c>
    </row>
    <row r="286" spans="1:9" ht="15.75" x14ac:dyDescent="0.2">
      <c r="A286" s="138" t="s">
        <v>307</v>
      </c>
      <c r="B286" s="106"/>
      <c r="C286" s="107"/>
      <c r="D286" s="58">
        <v>386</v>
      </c>
      <c r="E286" s="58">
        <v>508</v>
      </c>
      <c r="F286" s="81">
        <v>10.94</v>
      </c>
      <c r="G286" s="81">
        <v>14.4</v>
      </c>
      <c r="H286" s="62">
        <f t="shared" si="9"/>
        <v>0.31606217616580312</v>
      </c>
      <c r="I286" s="62">
        <f t="shared" si="10"/>
        <v>0.31627056672760512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23</v>
      </c>
      <c r="E288" s="58">
        <v>17</v>
      </c>
      <c r="F288" s="81">
        <v>0.65</v>
      </c>
      <c r="G288" s="81">
        <v>0.48</v>
      </c>
      <c r="H288" s="62">
        <f t="shared" si="9"/>
        <v>-0.26086956521739135</v>
      </c>
      <c r="I288" s="62">
        <f t="shared" si="10"/>
        <v>-0.26153846153846161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1</v>
      </c>
      <c r="F289" s="82">
        <v>0.06</v>
      </c>
      <c r="G289" s="82">
        <v>0.03</v>
      </c>
      <c r="H289" s="63">
        <f t="shared" si="9"/>
        <v>-0.5</v>
      </c>
      <c r="I289" s="63">
        <f t="shared" si="10"/>
        <v>-0.5</v>
      </c>
    </row>
    <row r="290" spans="1:9" ht="15.75" x14ac:dyDescent="0.2">
      <c r="A290" s="138" t="s">
        <v>310</v>
      </c>
      <c r="B290" s="106"/>
      <c r="C290" s="107"/>
      <c r="D290" s="58">
        <v>233</v>
      </c>
      <c r="E290" s="58">
        <v>226</v>
      </c>
      <c r="F290" s="81">
        <v>6.6</v>
      </c>
      <c r="G290" s="81">
        <v>6.41</v>
      </c>
      <c r="H290" s="62">
        <f t="shared" si="9"/>
        <v>-3.0042918454935674E-2</v>
      </c>
      <c r="I290" s="62">
        <f t="shared" si="10"/>
        <v>-2.8787878787878696E-2</v>
      </c>
    </row>
    <row r="291" spans="1:9" ht="15.75" x14ac:dyDescent="0.2">
      <c r="A291" s="139" t="s">
        <v>216</v>
      </c>
      <c r="B291" s="108"/>
      <c r="C291" s="109"/>
      <c r="D291" s="60">
        <v>1808</v>
      </c>
      <c r="E291" s="60">
        <v>1887</v>
      </c>
      <c r="F291" s="82">
        <v>51.25</v>
      </c>
      <c r="G291" s="82">
        <v>53.49</v>
      </c>
      <c r="H291" s="63">
        <f t="shared" si="9"/>
        <v>4.3694690265486669E-2</v>
      </c>
      <c r="I291" s="63">
        <f t="shared" si="10"/>
        <v>4.3707317073170771E-2</v>
      </c>
    </row>
    <row r="292" spans="1:9" ht="15.75" x14ac:dyDescent="0.2">
      <c r="A292" s="138" t="s">
        <v>311</v>
      </c>
      <c r="B292" s="106"/>
      <c r="C292" s="107"/>
      <c r="D292" s="58">
        <v>7</v>
      </c>
      <c r="E292" s="58">
        <v>9</v>
      </c>
      <c r="F292" s="81">
        <v>0.2</v>
      </c>
      <c r="G292" s="81">
        <v>0.26</v>
      </c>
      <c r="H292" s="62">
        <f t="shared" si="9"/>
        <v>0.28571428571428581</v>
      </c>
      <c r="I292" s="62">
        <f t="shared" si="10"/>
        <v>0.30000000000000004</v>
      </c>
    </row>
    <row r="293" spans="1:9" ht="15.75" x14ac:dyDescent="0.2">
      <c r="A293" s="139" t="s">
        <v>312</v>
      </c>
      <c r="B293" s="108"/>
      <c r="C293" s="109"/>
      <c r="D293" s="60">
        <v>456</v>
      </c>
      <c r="E293" s="60">
        <v>428</v>
      </c>
      <c r="F293" s="82">
        <v>12.93</v>
      </c>
      <c r="G293" s="82">
        <v>12.13</v>
      </c>
      <c r="H293" s="63">
        <f t="shared" si="9"/>
        <v>-6.1403508771929793E-2</v>
      </c>
      <c r="I293" s="63">
        <f t="shared" si="10"/>
        <v>-6.1871616395978268E-2</v>
      </c>
    </row>
    <row r="294" spans="1:9" ht="15.75" x14ac:dyDescent="0.2">
      <c r="A294" s="138" t="s">
        <v>313</v>
      </c>
      <c r="B294" s="106"/>
      <c r="C294" s="107"/>
      <c r="D294" s="58">
        <v>208</v>
      </c>
      <c r="E294" s="58">
        <v>281</v>
      </c>
      <c r="F294" s="81">
        <v>5.9</v>
      </c>
      <c r="G294" s="81">
        <v>7.97</v>
      </c>
      <c r="H294" s="62">
        <f t="shared" si="9"/>
        <v>0.35096153846153855</v>
      </c>
      <c r="I294" s="62">
        <f t="shared" si="10"/>
        <v>0.35084745762711855</v>
      </c>
    </row>
    <row r="295" spans="1:9" ht="15.75" x14ac:dyDescent="0.2">
      <c r="A295" s="139" t="s">
        <v>314</v>
      </c>
      <c r="B295" s="108"/>
      <c r="C295" s="109"/>
      <c r="D295" s="60">
        <v>3</v>
      </c>
      <c r="E295" s="60">
        <v>1</v>
      </c>
      <c r="F295" s="82">
        <v>0.09</v>
      </c>
      <c r="G295" s="82">
        <v>0.03</v>
      </c>
      <c r="H295" s="63">
        <f t="shared" si="9"/>
        <v>-0.66666666666666674</v>
      </c>
      <c r="I295" s="63">
        <f t="shared" si="10"/>
        <v>-0.66666666666666674</v>
      </c>
    </row>
    <row r="296" spans="1:9" ht="15.75" x14ac:dyDescent="0.2">
      <c r="A296" s="138" t="s">
        <v>315</v>
      </c>
      <c r="B296" s="106"/>
      <c r="C296" s="107"/>
      <c r="D296" s="58">
        <v>118</v>
      </c>
      <c r="E296" s="58">
        <v>123</v>
      </c>
      <c r="F296" s="81">
        <v>3.34</v>
      </c>
      <c r="G296" s="81">
        <v>3.49</v>
      </c>
      <c r="H296" s="62">
        <f t="shared" si="9"/>
        <v>4.2372881355932313E-2</v>
      </c>
      <c r="I296" s="62">
        <f t="shared" si="10"/>
        <v>4.491017964071875E-2</v>
      </c>
    </row>
    <row r="297" spans="1:9" ht="15.75" x14ac:dyDescent="0.2">
      <c r="A297" s="139" t="s">
        <v>316</v>
      </c>
      <c r="B297" s="108"/>
      <c r="C297" s="109"/>
      <c r="D297" s="60">
        <v>107</v>
      </c>
      <c r="E297" s="60">
        <v>118</v>
      </c>
      <c r="F297" s="82">
        <v>3.03</v>
      </c>
      <c r="G297" s="82">
        <v>3.34</v>
      </c>
      <c r="H297" s="63">
        <f t="shared" si="9"/>
        <v>0.10280373831775691</v>
      </c>
      <c r="I297" s="63">
        <f t="shared" si="10"/>
        <v>0.10231023102310233</v>
      </c>
    </row>
    <row r="298" spans="1:9" ht="15.75" x14ac:dyDescent="0.2">
      <c r="A298" s="138" t="s">
        <v>317</v>
      </c>
      <c r="B298" s="106"/>
      <c r="C298" s="107"/>
      <c r="D298" s="58">
        <v>164</v>
      </c>
      <c r="E298" s="58">
        <v>166</v>
      </c>
      <c r="F298" s="81">
        <v>4.6500000000000004</v>
      </c>
      <c r="G298" s="81">
        <v>4.71</v>
      </c>
      <c r="H298" s="62">
        <f t="shared" si="9"/>
        <v>1.2195121951219523E-2</v>
      </c>
      <c r="I298" s="62">
        <f t="shared" si="10"/>
        <v>1.2903225806451424E-2</v>
      </c>
    </row>
    <row r="299" spans="1:9" ht="15.75" x14ac:dyDescent="0.2">
      <c r="A299" s="139" t="s">
        <v>318</v>
      </c>
      <c r="B299" s="108"/>
      <c r="C299" s="109"/>
      <c r="D299" s="60">
        <v>1347</v>
      </c>
      <c r="E299" s="60">
        <v>1576</v>
      </c>
      <c r="F299" s="82">
        <v>38.18</v>
      </c>
      <c r="G299" s="82">
        <v>44.67</v>
      </c>
      <c r="H299" s="63">
        <f t="shared" si="9"/>
        <v>0.17000742390497403</v>
      </c>
      <c r="I299" s="63">
        <f t="shared" si="10"/>
        <v>0.16998428496595075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474605</v>
      </c>
      <c r="C384" s="166">
        <f>B384/B$403</f>
        <v>0.29052527837121467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228271</v>
      </c>
      <c r="C385" s="166">
        <f>B385/B$403</f>
        <v>0.13973408585892594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784989</v>
      </c>
      <c r="C386" s="166">
        <f>B386/B$403</f>
        <v>0.48052411530291805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110167</v>
      </c>
      <c r="C387" s="166">
        <f>B387/B$403</f>
        <v>6.7437760542601963E-2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1143</v>
      </c>
      <c r="C388" s="166">
        <f>B388/B$403</f>
        <v>6.9967740158299722E-4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553144</v>
      </c>
      <c r="E389" s="166">
        <f>D389/D$403</f>
        <v>0.34060947682334114</v>
      </c>
      <c r="F389" s="165">
        <v>544645</v>
      </c>
      <c r="G389" s="166">
        <f>F389/F$403</f>
        <v>0.33665739070665013</v>
      </c>
      <c r="H389" s="165">
        <v>498439</v>
      </c>
      <c r="I389" s="166">
        <f t="shared" ref="I389:I396" si="11">H389/H$403</f>
        <v>0.35683047082330183</v>
      </c>
    </row>
    <row r="390" spans="1:9" ht="15.75" x14ac:dyDescent="0.25">
      <c r="A390" s="161" t="s">
        <v>345</v>
      </c>
      <c r="B390" s="167"/>
      <c r="C390" s="167"/>
      <c r="D390" s="165">
        <v>294368</v>
      </c>
      <c r="E390" s="166">
        <f t="shared" ref="E390:E397" si="12">D390/D$403</f>
        <v>0.18126298120115789</v>
      </c>
      <c r="F390" s="165">
        <v>299517</v>
      </c>
      <c r="G390" s="166">
        <f t="shared" ref="G390:G397" si="13">F390/F$403</f>
        <v>0.18513823076000649</v>
      </c>
      <c r="H390" s="165">
        <v>129649</v>
      </c>
      <c r="I390" s="166">
        <f t="shared" si="11"/>
        <v>9.2815196466910221E-2</v>
      </c>
    </row>
    <row r="391" spans="1:9" ht="15.75" x14ac:dyDescent="0.25">
      <c r="A391" s="161" t="s">
        <v>346</v>
      </c>
      <c r="B391" s="167"/>
      <c r="C391" s="167"/>
      <c r="D391" s="165">
        <v>19969</v>
      </c>
      <c r="E391" s="166">
        <f t="shared" si="12"/>
        <v>1.2296310983550936E-2</v>
      </c>
      <c r="F391" s="165">
        <v>20195</v>
      </c>
      <c r="G391" s="166">
        <f t="shared" si="13"/>
        <v>1.2482986175069632E-2</v>
      </c>
      <c r="H391" s="165">
        <v>13558</v>
      </c>
      <c r="I391" s="166">
        <f t="shared" si="11"/>
        <v>9.7061175458227119E-3</v>
      </c>
    </row>
    <row r="392" spans="1:9" ht="15.75" x14ac:dyDescent="0.25">
      <c r="A392" s="161" t="s">
        <v>347</v>
      </c>
      <c r="B392" s="167"/>
      <c r="C392" s="167"/>
      <c r="D392" s="165">
        <v>37958</v>
      </c>
      <c r="E392" s="166">
        <f t="shared" si="12"/>
        <v>2.3373397381622838E-2</v>
      </c>
      <c r="F392" s="165">
        <v>39873</v>
      </c>
      <c r="G392" s="166">
        <f t="shared" si="13"/>
        <v>2.4646402959076573E-2</v>
      </c>
      <c r="H392" s="165">
        <v>31125</v>
      </c>
      <c r="I392" s="166">
        <f t="shared" si="11"/>
        <v>2.228226203081073E-2</v>
      </c>
    </row>
    <row r="393" spans="1:9" ht="15.75" x14ac:dyDescent="0.25">
      <c r="A393" s="161" t="s">
        <v>348</v>
      </c>
      <c r="B393" s="167"/>
      <c r="C393" s="167"/>
      <c r="D393" s="165">
        <v>40731</v>
      </c>
      <c r="E393" s="166">
        <f t="shared" si="12"/>
        <v>2.5080927571286153E-2</v>
      </c>
      <c r="F393" s="165">
        <v>40981</v>
      </c>
      <c r="G393" s="166">
        <f t="shared" si="13"/>
        <v>2.5331282814584234E-2</v>
      </c>
      <c r="H393" s="165">
        <v>33291</v>
      </c>
      <c r="I393" s="166">
        <f t="shared" si="11"/>
        <v>2.3832892699364498E-2</v>
      </c>
    </row>
    <row r="394" spans="1:9" ht="15.75" x14ac:dyDescent="0.25">
      <c r="A394" s="161" t="s">
        <v>349</v>
      </c>
      <c r="B394" s="167"/>
      <c r="C394" s="167"/>
      <c r="D394" s="165">
        <v>32738</v>
      </c>
      <c r="E394" s="166">
        <f t="shared" si="12"/>
        <v>2.015907801990538E-2</v>
      </c>
      <c r="F394" s="165">
        <v>34363</v>
      </c>
      <c r="G394" s="166">
        <f t="shared" si="13"/>
        <v>2.1240547359936506E-2</v>
      </c>
      <c r="H394" s="165">
        <v>43344</v>
      </c>
      <c r="I394" s="166">
        <f t="shared" si="11"/>
        <v>3.1029794874328043E-2</v>
      </c>
    </row>
    <row r="395" spans="1:9" ht="15.75" x14ac:dyDescent="0.25">
      <c r="A395" s="161" t="s">
        <v>350</v>
      </c>
      <c r="B395" s="167"/>
      <c r="C395" s="167"/>
      <c r="D395" s="165">
        <v>542385</v>
      </c>
      <c r="E395" s="166">
        <f t="shared" si="12"/>
        <v>0.33398440747224573</v>
      </c>
      <c r="F395" s="165">
        <v>529567</v>
      </c>
      <c r="G395" s="166">
        <f t="shared" si="13"/>
        <v>0.32733733794370384</v>
      </c>
      <c r="H395" s="165">
        <v>555071</v>
      </c>
      <c r="I395" s="166">
        <f t="shared" si="11"/>
        <v>0.39737309133186</v>
      </c>
    </row>
    <row r="396" spans="1:9" ht="15.75" x14ac:dyDescent="0.25">
      <c r="A396" s="161" t="s">
        <v>351</v>
      </c>
      <c r="B396" s="167"/>
      <c r="C396" s="167"/>
      <c r="D396" s="165">
        <v>27956</v>
      </c>
      <c r="E396" s="166">
        <f t="shared" si="12"/>
        <v>1.7214465914975711E-2</v>
      </c>
      <c r="F396" s="165">
        <v>28429</v>
      </c>
      <c r="G396" s="166">
        <f t="shared" si="13"/>
        <v>1.7572607772768239E-2</v>
      </c>
      <c r="H396" s="165">
        <v>28094</v>
      </c>
      <c r="I396" s="166">
        <f t="shared" si="11"/>
        <v>2.0112381349191862E-2</v>
      </c>
    </row>
    <row r="397" spans="1:9" ht="15.75" x14ac:dyDescent="0.25">
      <c r="A397" s="161" t="s">
        <v>352</v>
      </c>
      <c r="B397" s="167"/>
      <c r="C397" s="167"/>
      <c r="D397" s="165">
        <v>25485</v>
      </c>
      <c r="E397" s="166">
        <f t="shared" si="12"/>
        <v>1.5692898263097582E-2</v>
      </c>
      <c r="F397" s="165">
        <v>24335</v>
      </c>
      <c r="G397" s="166">
        <f t="shared" si="13"/>
        <v>1.5042013794024239E-2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16213</v>
      </c>
      <c r="I398" s="166">
        <f>H398/H$403</f>
        <v>1.1606821343149699E-2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14970</v>
      </c>
      <c r="I399" s="166">
        <f>H399/H$403</f>
        <v>1.0716962653854993E-2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7873</v>
      </c>
      <c r="G400" s="166">
        <f>F400/F$403</f>
        <v>4.8664793343066708E-3</v>
      </c>
      <c r="H400" s="165">
        <v>1298</v>
      </c>
      <c r="I400" s="166">
        <f>H400/H$403</f>
        <v>9.2923296758208281E-4</v>
      </c>
    </row>
    <row r="401" spans="1:9" x14ac:dyDescent="0.2">
      <c r="A401" s="163" t="s">
        <v>355</v>
      </c>
      <c r="B401" s="165">
        <v>519</v>
      </c>
      <c r="C401" s="166">
        <f>B401/B$403</f>
        <v>3.1770128733296199E-4</v>
      </c>
      <c r="D401" s="165">
        <v>588</v>
      </c>
      <c r="E401" s="166">
        <f>D401/D$403</f>
        <v>3.6207275568771348E-4</v>
      </c>
      <c r="F401" s="165">
        <v>1310</v>
      </c>
      <c r="G401" s="166">
        <f>F401/F$403</f>
        <v>8.0974062338901791E-4</v>
      </c>
      <c r="H401" s="165">
        <v>680</v>
      </c>
      <c r="I401" s="166">
        <f>H401/H$403</f>
        <v>4.8680925882574447E-4</v>
      </c>
    </row>
    <row r="402" spans="1:9" x14ac:dyDescent="0.2">
      <c r="A402" s="163" t="s">
        <v>356</v>
      </c>
      <c r="B402" s="165">
        <v>33916</v>
      </c>
      <c r="C402" s="166">
        <f>B402/B$403</f>
        <v>2.0761381235423388E-2</v>
      </c>
      <c r="D402" s="165">
        <v>48661</v>
      </c>
      <c r="E402" s="166">
        <f>D402/D$403</f>
        <v>2.9963983613128953E-2</v>
      </c>
      <c r="F402" s="165">
        <v>46714</v>
      </c>
      <c r="G402" s="166">
        <f>F402/F$403</f>
        <v>2.8874979756484415E-2</v>
      </c>
      <c r="H402" s="165">
        <v>31119</v>
      </c>
      <c r="I402" s="166">
        <f>H402/H$403</f>
        <v>2.2277966654997563E-2</v>
      </c>
    </row>
    <row r="403" spans="1:9" ht="15.75" x14ac:dyDescent="0.2">
      <c r="A403" s="140" t="s">
        <v>357</v>
      </c>
      <c r="B403" s="168">
        <f>SUM(B384:B388,B401:B402)</f>
        <v>1633610</v>
      </c>
      <c r="C403" s="169">
        <f>SUM(C384:C388,C401:C402)</f>
        <v>1</v>
      </c>
      <c r="D403" s="168">
        <f>SUM(D389:D397,D400:D402)</f>
        <v>1623983</v>
      </c>
      <c r="E403" s="169">
        <f>SUM(E389:E397,E400:E402)</f>
        <v>0.99999999999999978</v>
      </c>
      <c r="F403" s="168">
        <f>SUM(F389:F397,F400:F402)</f>
        <v>1617802</v>
      </c>
      <c r="G403" s="169">
        <f>SUM(G389:G397,G400:G402)</f>
        <v>0.99999999999999989</v>
      </c>
      <c r="H403" s="168">
        <f>SUM(H389:H396,H398:H402)</f>
        <v>1396851</v>
      </c>
      <c r="I403" s="169">
        <f>SUM(I389:I396,I398:I402)</f>
        <v>1</v>
      </c>
    </row>
    <row r="404" spans="1:9" x14ac:dyDescent="0.2">
      <c r="A404" s="163" t="s">
        <v>358</v>
      </c>
      <c r="B404" s="165">
        <v>2628745</v>
      </c>
      <c r="C404" s="170"/>
      <c r="D404" s="165">
        <v>2628745</v>
      </c>
      <c r="E404" s="170"/>
      <c r="F404" s="165">
        <v>2628745</v>
      </c>
      <c r="G404" s="170"/>
      <c r="H404" s="165">
        <v>2642832</v>
      </c>
      <c r="I404" s="170"/>
    </row>
    <row r="405" spans="1:9" ht="15.75" x14ac:dyDescent="0.2">
      <c r="A405" s="140" t="s">
        <v>359</v>
      </c>
      <c r="B405" s="171">
        <f>B403/B404</f>
        <v>0.62144102984504013</v>
      </c>
      <c r="C405" s="169"/>
      <c r="D405" s="171">
        <f>D403/D404</f>
        <v>0.61777882601773848</v>
      </c>
      <c r="E405" s="169"/>
      <c r="F405" s="171">
        <f>F403/F404</f>
        <v>0.61542751388970784</v>
      </c>
      <c r="G405" s="169"/>
      <c r="H405" s="171">
        <f>H403/H404</f>
        <v>0.5285432445195154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385337</v>
      </c>
      <c r="D429" s="177">
        <f t="shared" ref="D429:D434" si="14">C429/$B$58</f>
        <v>0.10966586286907642</v>
      </c>
      <c r="E429" s="172">
        <v>175644</v>
      </c>
      <c r="F429" s="177">
        <f>E429/$C$58</f>
        <v>0.10200426498668934</v>
      </c>
      <c r="G429" s="172">
        <v>209693</v>
      </c>
      <c r="H429" s="177">
        <f>G429/$D$58</f>
        <v>0.11702865651417087</v>
      </c>
    </row>
    <row r="430" spans="1:8" x14ac:dyDescent="0.2">
      <c r="A430" s="258" t="s">
        <v>364</v>
      </c>
      <c r="B430" s="259"/>
      <c r="C430" s="165">
        <v>348879</v>
      </c>
      <c r="D430" s="178">
        <f t="shared" si="14"/>
        <v>9.9290015160497208E-2</v>
      </c>
      <c r="E430" s="165">
        <v>156714</v>
      </c>
      <c r="F430" s="178">
        <f t="shared" ref="F430:F441" si="15">E430/$C$58</f>
        <v>9.1010773969643327E-2</v>
      </c>
      <c r="G430" s="165">
        <v>192165</v>
      </c>
      <c r="H430" s="178">
        <f t="shared" ref="H430:H441" si="16">G430/$D$58</f>
        <v>0.10724636387025627</v>
      </c>
    </row>
    <row r="431" spans="1:8" x14ac:dyDescent="0.2">
      <c r="A431" s="258" t="s">
        <v>365</v>
      </c>
      <c r="B431" s="259"/>
      <c r="C431" s="165">
        <v>36458</v>
      </c>
      <c r="D431" s="178">
        <f t="shared" si="14"/>
        <v>1.0375847708579213E-2</v>
      </c>
      <c r="E431" s="165">
        <v>18930</v>
      </c>
      <c r="F431" s="178">
        <f t="shared" si="15"/>
        <v>1.0993491017046008E-2</v>
      </c>
      <c r="G431" s="165">
        <v>17528</v>
      </c>
      <c r="H431" s="178">
        <f t="shared" si="16"/>
        <v>9.7822926439146141E-3</v>
      </c>
    </row>
    <row r="432" spans="1:8" ht="15.75" x14ac:dyDescent="0.25">
      <c r="A432" s="256" t="s">
        <v>366</v>
      </c>
      <c r="B432" s="257"/>
      <c r="C432" s="172">
        <v>9825</v>
      </c>
      <c r="D432" s="177">
        <f t="shared" si="14"/>
        <v>2.7961682960335392E-3</v>
      </c>
      <c r="E432" s="172">
        <v>5757</v>
      </c>
      <c r="F432" s="177">
        <f t="shared" si="15"/>
        <v>3.3433453663567815E-3</v>
      </c>
      <c r="G432" s="172">
        <v>4068</v>
      </c>
      <c r="H432" s="177">
        <f t="shared" si="16"/>
        <v>2.2703312685671295E-3</v>
      </c>
    </row>
    <row r="433" spans="1:8" x14ac:dyDescent="0.2">
      <c r="A433" s="258" t="s">
        <v>364</v>
      </c>
      <c r="B433" s="259"/>
      <c r="C433" s="165">
        <v>734</v>
      </c>
      <c r="D433" s="178">
        <f t="shared" si="14"/>
        <v>2.0889440501665321E-4</v>
      </c>
      <c r="E433" s="165">
        <v>469</v>
      </c>
      <c r="F433" s="178">
        <f t="shared" si="15"/>
        <v>2.7236911183278279E-4</v>
      </c>
      <c r="G433" s="165">
        <v>265</v>
      </c>
      <c r="H433" s="178">
        <f t="shared" si="16"/>
        <v>1.4789522767214586E-4</v>
      </c>
    </row>
    <row r="434" spans="1:8" x14ac:dyDescent="0.2">
      <c r="A434" s="258" t="s">
        <v>365</v>
      </c>
      <c r="B434" s="259"/>
      <c r="C434" s="165">
        <v>9091</v>
      </c>
      <c r="D434" s="178">
        <f t="shared" si="14"/>
        <v>2.5872738910168859E-3</v>
      </c>
      <c r="E434" s="165">
        <v>5288</v>
      </c>
      <c r="F434" s="178">
        <f t="shared" si="15"/>
        <v>3.0709762545239987E-3</v>
      </c>
      <c r="G434" s="165">
        <v>3803</v>
      </c>
      <c r="H434" s="178">
        <f t="shared" si="16"/>
        <v>2.1224360408949837E-3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3836</v>
      </c>
      <c r="D436" s="177">
        <f t="shared" ref="D436:D441" si="17">C436/$B$58</f>
        <v>1.0917151739017461E-3</v>
      </c>
      <c r="E436" s="172">
        <v>1636</v>
      </c>
      <c r="F436" s="177">
        <f t="shared" si="15"/>
        <v>9.5009779735273484E-4</v>
      </c>
      <c r="G436" s="172">
        <v>2200</v>
      </c>
      <c r="H436" s="177">
        <f t="shared" si="16"/>
        <v>1.227809437278192E-3</v>
      </c>
    </row>
    <row r="437" spans="1:8" x14ac:dyDescent="0.2">
      <c r="A437" s="258" t="s">
        <v>364</v>
      </c>
      <c r="B437" s="259"/>
      <c r="C437" s="165">
        <v>3543</v>
      </c>
      <c r="D437" s="178">
        <f t="shared" si="17"/>
        <v>1.0083281702643083E-3</v>
      </c>
      <c r="E437" s="165">
        <v>1495</v>
      </c>
      <c r="F437" s="178">
        <f t="shared" si="15"/>
        <v>8.6821284049042697E-4</v>
      </c>
      <c r="G437" s="165">
        <v>2048</v>
      </c>
      <c r="H437" s="178">
        <f t="shared" si="16"/>
        <v>1.1429789670662441E-3</v>
      </c>
    </row>
    <row r="438" spans="1:8" x14ac:dyDescent="0.2">
      <c r="A438" s="258" t="s">
        <v>365</v>
      </c>
      <c r="B438" s="259"/>
      <c r="C438" s="165">
        <v>293</v>
      </c>
      <c r="D438" s="178">
        <f t="shared" si="17"/>
        <v>8.3387003637437864E-5</v>
      </c>
      <c r="E438" s="165">
        <v>141</v>
      </c>
      <c r="F438" s="178">
        <f t="shared" si="15"/>
        <v>8.188495686230783E-5</v>
      </c>
      <c r="G438" s="165">
        <v>152</v>
      </c>
      <c r="H438" s="178">
        <f t="shared" si="16"/>
        <v>8.4830470211947815E-5</v>
      </c>
    </row>
    <row r="439" spans="1:8" ht="15.75" x14ac:dyDescent="0.25">
      <c r="A439" s="256" t="s">
        <v>366</v>
      </c>
      <c r="B439" s="257"/>
      <c r="C439" s="172">
        <v>24</v>
      </c>
      <c r="D439" s="177">
        <f t="shared" si="17"/>
        <v>6.83033476893689E-6</v>
      </c>
      <c r="E439" s="172">
        <v>13</v>
      </c>
      <c r="F439" s="177">
        <f t="shared" si="15"/>
        <v>7.5496768738298002E-6</v>
      </c>
      <c r="G439" s="172">
        <v>11</v>
      </c>
      <c r="H439" s="177">
        <f t="shared" si="16"/>
        <v>6.1390471863909598E-6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24</v>
      </c>
      <c r="D441" s="178">
        <f t="shared" si="17"/>
        <v>6.83033476893689E-6</v>
      </c>
      <c r="E441" s="165">
        <v>13</v>
      </c>
      <c r="F441" s="178">
        <f t="shared" si="15"/>
        <v>7.5496768738298002E-6</v>
      </c>
      <c r="G441" s="165">
        <v>11</v>
      </c>
      <c r="H441" s="178">
        <f t="shared" si="16"/>
        <v>6.1390471863909598E-6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349</v>
      </c>
      <c r="D467" s="60">
        <v>349</v>
      </c>
      <c r="E467" s="60">
        <v>348</v>
      </c>
      <c r="F467" s="60">
        <v>352</v>
      </c>
      <c r="G467" s="60">
        <v>353</v>
      </c>
      <c r="H467" s="60">
        <v>351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2184</v>
      </c>
      <c r="D469" s="60">
        <v>2205</v>
      </c>
      <c r="E469" s="60">
        <v>2216</v>
      </c>
      <c r="F469" s="60">
        <v>2234</v>
      </c>
      <c r="G469" s="60">
        <v>2254</v>
      </c>
      <c r="H469" s="60">
        <v>2270</v>
      </c>
    </row>
    <row r="470" spans="1:8" x14ac:dyDescent="0.2">
      <c r="A470" s="138" t="s">
        <v>441</v>
      </c>
      <c r="B470" s="106"/>
      <c r="C470" s="58">
        <v>293</v>
      </c>
      <c r="D470" s="58">
        <v>294</v>
      </c>
      <c r="E470" s="58">
        <v>301</v>
      </c>
      <c r="F470" s="58">
        <v>307</v>
      </c>
      <c r="G470" s="58">
        <v>310</v>
      </c>
      <c r="H470" s="58">
        <v>315</v>
      </c>
    </row>
    <row r="471" spans="1:8" x14ac:dyDescent="0.2">
      <c r="A471" s="139" t="s">
        <v>442</v>
      </c>
      <c r="B471" s="108"/>
      <c r="C471" s="60">
        <v>17</v>
      </c>
      <c r="D471" s="60">
        <v>17</v>
      </c>
      <c r="E471" s="60">
        <v>17</v>
      </c>
      <c r="F471" s="60">
        <v>18</v>
      </c>
      <c r="G471" s="60">
        <v>20</v>
      </c>
      <c r="H471" s="60">
        <v>20</v>
      </c>
    </row>
    <row r="472" spans="1:8" x14ac:dyDescent="0.2">
      <c r="A472" s="138" t="s">
        <v>443</v>
      </c>
      <c r="B472" s="106"/>
      <c r="C472" s="58">
        <v>1874</v>
      </c>
      <c r="D472" s="58">
        <v>1894</v>
      </c>
      <c r="E472" s="58">
        <v>1898</v>
      </c>
      <c r="F472" s="58">
        <v>1909</v>
      </c>
      <c r="G472" s="58">
        <v>1924</v>
      </c>
      <c r="H472" s="58">
        <v>1935</v>
      </c>
    </row>
    <row r="473" spans="1:8" x14ac:dyDescent="0.2">
      <c r="A473" s="139" t="s">
        <v>444</v>
      </c>
      <c r="B473" s="108"/>
      <c r="C473" s="60">
        <v>7011253</v>
      </c>
      <c r="D473" s="60">
        <v>6755137</v>
      </c>
      <c r="E473" s="60">
        <v>7040335</v>
      </c>
      <c r="F473" s="60">
        <v>6737578</v>
      </c>
      <c r="G473" s="60">
        <v>6892775</v>
      </c>
      <c r="H473" s="60">
        <v>6899048</v>
      </c>
    </row>
    <row r="474" spans="1:8" x14ac:dyDescent="0.2">
      <c r="A474" s="138" t="s">
        <v>445</v>
      </c>
      <c r="B474" s="106"/>
      <c r="C474" s="58">
        <v>0</v>
      </c>
      <c r="D474" s="58">
        <v>24897</v>
      </c>
      <c r="E474" s="58">
        <v>25089</v>
      </c>
      <c r="F474" s="58">
        <v>25484</v>
      </c>
      <c r="G474" s="58">
        <v>25996</v>
      </c>
      <c r="H474" s="58">
        <v>26241</v>
      </c>
    </row>
    <row r="475" spans="1:8" x14ac:dyDescent="0.2">
      <c r="A475" s="139" t="s">
        <v>446</v>
      </c>
      <c r="B475" s="108"/>
      <c r="C475" s="60">
        <v>16026</v>
      </c>
      <c r="D475" s="60">
        <v>16123</v>
      </c>
      <c r="E475" s="60">
        <v>16332</v>
      </c>
      <c r="F475" s="60">
        <v>16514</v>
      </c>
      <c r="G475" s="60">
        <v>16719</v>
      </c>
      <c r="H475" s="60">
        <v>17033</v>
      </c>
    </row>
    <row r="476" spans="1:8" x14ac:dyDescent="0.2">
      <c r="A476" s="138" t="s">
        <v>447</v>
      </c>
      <c r="B476" s="106"/>
      <c r="C476" s="58">
        <v>5034531</v>
      </c>
      <c r="D476" s="58">
        <v>4729542</v>
      </c>
      <c r="E476" s="58">
        <v>4835414</v>
      </c>
      <c r="F476" s="58">
        <v>4993232</v>
      </c>
      <c r="G476" s="58">
        <v>4844357</v>
      </c>
      <c r="H476" s="58">
        <v>5124643</v>
      </c>
    </row>
    <row r="477" spans="1:8" x14ac:dyDescent="0.2">
      <c r="A477" s="139" t="s">
        <v>448</v>
      </c>
      <c r="B477" s="108"/>
      <c r="C477" s="60">
        <v>3846376</v>
      </c>
      <c r="D477" s="60">
        <v>0</v>
      </c>
      <c r="E477" s="60">
        <v>3916231</v>
      </c>
      <c r="F477" s="60">
        <v>3948394</v>
      </c>
      <c r="G477" s="60">
        <v>3983053</v>
      </c>
      <c r="H477" s="60">
        <v>4000056</v>
      </c>
    </row>
    <row r="478" spans="1:8" x14ac:dyDescent="0.2">
      <c r="A478" s="138" t="s">
        <v>449</v>
      </c>
      <c r="B478" s="106"/>
      <c r="C478" s="58">
        <v>3846376</v>
      </c>
      <c r="D478" s="58">
        <v>0</v>
      </c>
      <c r="E478" s="58">
        <v>3916231</v>
      </c>
      <c r="F478" s="58">
        <v>3948394</v>
      </c>
      <c r="G478" s="58">
        <v>3983053</v>
      </c>
      <c r="H478" s="58">
        <v>4000056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748013</v>
      </c>
      <c r="D481" s="60">
        <v>0</v>
      </c>
      <c r="E481" s="60">
        <v>748613</v>
      </c>
      <c r="F481" s="60">
        <v>756432</v>
      </c>
      <c r="G481" s="60">
        <v>763905</v>
      </c>
      <c r="H481" s="60">
        <v>770388</v>
      </c>
    </row>
    <row r="482" spans="1:8" x14ac:dyDescent="0.2">
      <c r="A482" s="138" t="s">
        <v>453</v>
      </c>
      <c r="B482" s="106"/>
      <c r="C482" s="58">
        <v>732531</v>
      </c>
      <c r="D482" s="58">
        <v>0</v>
      </c>
      <c r="E482" s="58">
        <v>748613</v>
      </c>
      <c r="F482" s="58">
        <v>756432</v>
      </c>
      <c r="G482" s="58">
        <v>763905</v>
      </c>
      <c r="H482" s="58">
        <v>770388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15482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-2.8653295128939771E-3</v>
      </c>
      <c r="E487" s="186">
        <f t="shared" si="18"/>
        <v>1.1494252873563315E-2</v>
      </c>
      <c r="F487" s="186">
        <f t="shared" si="18"/>
        <v>2.8409090909091717E-3</v>
      </c>
      <c r="G487" s="186">
        <f t="shared" si="18"/>
        <v>-5.6657223796033884E-3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9.6153846153845812E-3</v>
      </c>
      <c r="D489" s="186">
        <f t="shared" si="19"/>
        <v>4.9886621315193835E-3</v>
      </c>
      <c r="E489" s="186">
        <f t="shared" si="19"/>
        <v>8.1227436823103627E-3</v>
      </c>
      <c r="F489" s="186">
        <f t="shared" si="19"/>
        <v>8.9525514771708892E-3</v>
      </c>
      <c r="G489" s="186">
        <f t="shared" si="19"/>
        <v>7.0984915705412099E-3</v>
      </c>
    </row>
    <row r="490" spans="1:8" x14ac:dyDescent="0.2">
      <c r="A490" s="138" t="s">
        <v>441</v>
      </c>
      <c r="B490" s="106"/>
      <c r="C490" s="187">
        <f t="shared" si="19"/>
        <v>3.4129692832765013E-3</v>
      </c>
      <c r="D490" s="187">
        <f t="shared" si="19"/>
        <v>2.3809523809523725E-2</v>
      </c>
      <c r="E490" s="187">
        <f t="shared" si="19"/>
        <v>1.9933554817275656E-2</v>
      </c>
      <c r="F490" s="187">
        <f t="shared" si="19"/>
        <v>9.7719869706840434E-3</v>
      </c>
      <c r="G490" s="187">
        <f t="shared" si="19"/>
        <v>1.6129032258064502E-2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5.8823529411764719E-2</v>
      </c>
      <c r="F491" s="186">
        <f t="shared" si="19"/>
        <v>0.11111111111111116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1.067235859124871E-2</v>
      </c>
      <c r="D492" s="187">
        <f t="shared" si="19"/>
        <v>2.1119324181626542E-3</v>
      </c>
      <c r="E492" s="187">
        <f t="shared" si="19"/>
        <v>5.7955742887250139E-3</v>
      </c>
      <c r="F492" s="187">
        <f t="shared" si="19"/>
        <v>7.8575170246202308E-3</v>
      </c>
      <c r="G492" s="187">
        <f t="shared" si="19"/>
        <v>5.717255717255787E-3</v>
      </c>
    </row>
    <row r="493" spans="1:8" x14ac:dyDescent="0.2">
      <c r="A493" s="139" t="s">
        <v>444</v>
      </c>
      <c r="B493" s="108"/>
      <c r="C493" s="186">
        <f t="shared" si="19"/>
        <v>-3.6529276578665781E-2</v>
      </c>
      <c r="D493" s="186">
        <f t="shared" si="19"/>
        <v>4.2219425009440981E-2</v>
      </c>
      <c r="E493" s="186">
        <f t="shared" si="19"/>
        <v>-4.3003209364327111E-2</v>
      </c>
      <c r="F493" s="186">
        <f t="shared" si="19"/>
        <v>2.3034538524080883E-2</v>
      </c>
      <c r="G493" s="186">
        <f t="shared" si="19"/>
        <v>9.1008338441334047E-4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7.7117725027111561E-3</v>
      </c>
      <c r="E494" s="187">
        <f t="shared" si="19"/>
        <v>1.5743951532544154E-2</v>
      </c>
      <c r="F494" s="187">
        <f t="shared" si="19"/>
        <v>2.00910375137342E-2</v>
      </c>
      <c r="G494" s="187">
        <f t="shared" si="19"/>
        <v>9.4245268502846091E-3</v>
      </c>
    </row>
    <row r="495" spans="1:8" x14ac:dyDescent="0.2">
      <c r="A495" s="139" t="s">
        <v>446</v>
      </c>
      <c r="B495" s="108"/>
      <c r="C495" s="186">
        <f t="shared" si="19"/>
        <v>6.0526644203169333E-3</v>
      </c>
      <c r="D495" s="186">
        <f t="shared" si="19"/>
        <v>1.2962848105191327E-2</v>
      </c>
      <c r="E495" s="186">
        <f t="shared" si="19"/>
        <v>1.1143766838109137E-2</v>
      </c>
      <c r="F495" s="186">
        <f t="shared" si="19"/>
        <v>1.241370957975052E-2</v>
      </c>
      <c r="G495" s="186">
        <f t="shared" si="19"/>
        <v>1.8781027573419484E-2</v>
      </c>
    </row>
    <row r="496" spans="1:8" x14ac:dyDescent="0.2">
      <c r="A496" s="138" t="s">
        <v>447</v>
      </c>
      <c r="B496" s="106"/>
      <c r="C496" s="187">
        <f t="shared" si="19"/>
        <v>-6.0579426365633626E-2</v>
      </c>
      <c r="D496" s="187">
        <f t="shared" si="19"/>
        <v>2.2385254217004436E-2</v>
      </c>
      <c r="E496" s="187">
        <f t="shared" si="19"/>
        <v>3.2637949925280463E-2</v>
      </c>
      <c r="F496" s="187">
        <f t="shared" si="19"/>
        <v>-2.9815358068681741E-2</v>
      </c>
      <c r="G496" s="187">
        <f t="shared" si="19"/>
        <v>5.7858246202746821E-2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8.2127433238743386E-3</v>
      </c>
      <c r="F497" s="186">
        <f t="shared" si="19"/>
        <v>8.7779993587266958E-3</v>
      </c>
      <c r="G497" s="186">
        <f t="shared" si="19"/>
        <v>4.2688359908844564E-3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8.2127433238743386E-3</v>
      </c>
      <c r="F498" s="187">
        <f t="shared" si="19"/>
        <v>8.7779993587266958E-3</v>
      </c>
      <c r="G498" s="187">
        <f t="shared" si="19"/>
        <v>4.2688359908844564E-3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1.0444648970830084E-2</v>
      </c>
      <c r="F501" s="186">
        <f t="shared" si="19"/>
        <v>9.8792753347294315E-3</v>
      </c>
      <c r="G501" s="186">
        <f t="shared" si="19"/>
        <v>8.4866573723172412E-3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1.0444648970830084E-2</v>
      </c>
      <c r="F502" s="187">
        <f t="shared" si="19"/>
        <v>9.8792753347294315E-3</v>
      </c>
      <c r="G502" s="187">
        <f t="shared" si="19"/>
        <v>8.4866573723172412E-3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129146085</v>
      </c>
      <c r="D508" s="205">
        <v>131025470</v>
      </c>
      <c r="E508" s="205">
        <v>130574977</v>
      </c>
      <c r="F508" s="205">
        <v>132988840</v>
      </c>
      <c r="G508" s="205">
        <v>135681214</v>
      </c>
      <c r="H508" s="205">
        <v>136548783</v>
      </c>
    </row>
    <row r="509" spans="1:9" x14ac:dyDescent="0.2">
      <c r="A509" s="208" t="s">
        <v>458</v>
      </c>
      <c r="B509" s="273"/>
      <c r="C509" s="206">
        <v>79996606</v>
      </c>
      <c r="D509" s="206">
        <v>81823601</v>
      </c>
      <c r="E509" s="206">
        <v>80669602</v>
      </c>
      <c r="F509" s="206">
        <v>82122241</v>
      </c>
      <c r="G509" s="206">
        <v>84343864</v>
      </c>
      <c r="H509" s="206">
        <v>84738118</v>
      </c>
    </row>
    <row r="510" spans="1:9" x14ac:dyDescent="0.2">
      <c r="A510" s="208" t="s">
        <v>459</v>
      </c>
      <c r="B510" s="273"/>
      <c r="C510" s="206">
        <v>15714293</v>
      </c>
      <c r="D510" s="206">
        <v>15854721</v>
      </c>
      <c r="E510" s="206">
        <v>15631524</v>
      </c>
      <c r="F510" s="206">
        <v>15894955</v>
      </c>
      <c r="G510" s="206">
        <v>16140458</v>
      </c>
      <c r="H510" s="206">
        <v>15126772</v>
      </c>
    </row>
    <row r="511" spans="1:9" x14ac:dyDescent="0.2">
      <c r="A511" s="208" t="s">
        <v>460</v>
      </c>
      <c r="B511" s="273"/>
      <c r="C511" s="206">
        <v>33435186</v>
      </c>
      <c r="D511" s="206">
        <v>33347148</v>
      </c>
      <c r="E511" s="206">
        <v>34273851</v>
      </c>
      <c r="F511" s="206">
        <v>34971644</v>
      </c>
      <c r="G511" s="206">
        <v>35196892</v>
      </c>
      <c r="H511" s="206">
        <v>36683893</v>
      </c>
    </row>
    <row r="512" spans="1:9" ht="15.75" x14ac:dyDescent="0.25">
      <c r="A512" s="276" t="s">
        <v>461</v>
      </c>
      <c r="B512" s="257"/>
      <c r="C512" s="205">
        <v>128939855</v>
      </c>
      <c r="D512" s="205">
        <v>130817386</v>
      </c>
      <c r="E512" s="205">
        <v>130376353</v>
      </c>
      <c r="F512" s="205">
        <v>132779509</v>
      </c>
      <c r="G512" s="205">
        <v>135467135</v>
      </c>
      <c r="H512" s="205">
        <v>136339671</v>
      </c>
    </row>
    <row r="513" spans="1:8" x14ac:dyDescent="0.2">
      <c r="A513" s="208" t="s">
        <v>458</v>
      </c>
      <c r="B513" s="273"/>
      <c r="C513" s="206">
        <v>79838601</v>
      </c>
      <c r="D513" s="206">
        <v>81664847</v>
      </c>
      <c r="E513" s="206">
        <v>80521188</v>
      </c>
      <c r="F513" s="206">
        <v>81963553</v>
      </c>
      <c r="G513" s="206">
        <v>84176492</v>
      </c>
      <c r="H513" s="206">
        <v>84575954</v>
      </c>
    </row>
    <row r="514" spans="1:8" x14ac:dyDescent="0.2">
      <c r="A514" s="208" t="s">
        <v>459</v>
      </c>
      <c r="B514" s="273"/>
      <c r="C514" s="206">
        <v>15666068</v>
      </c>
      <c r="D514" s="206">
        <v>15805391</v>
      </c>
      <c r="E514" s="206">
        <v>15581314</v>
      </c>
      <c r="F514" s="206">
        <v>15844312</v>
      </c>
      <c r="G514" s="206">
        <v>16093751</v>
      </c>
      <c r="H514" s="206">
        <v>15079824</v>
      </c>
    </row>
    <row r="515" spans="1:8" x14ac:dyDescent="0.2">
      <c r="A515" s="208" t="s">
        <v>460</v>
      </c>
      <c r="B515" s="273"/>
      <c r="C515" s="206">
        <v>33435186</v>
      </c>
      <c r="D515" s="206">
        <v>33347148</v>
      </c>
      <c r="E515" s="206">
        <v>34273851</v>
      </c>
      <c r="F515" s="206">
        <v>34971644</v>
      </c>
      <c r="G515" s="206">
        <v>35196892</v>
      </c>
      <c r="H515" s="206">
        <v>36683893</v>
      </c>
    </row>
    <row r="516" spans="1:8" ht="15.75" x14ac:dyDescent="0.25">
      <c r="A516" s="276" t="s">
        <v>462</v>
      </c>
      <c r="B516" s="257"/>
      <c r="C516" s="205">
        <v>206230</v>
      </c>
      <c r="D516" s="205">
        <v>208084</v>
      </c>
      <c r="E516" s="205">
        <v>198624</v>
      </c>
      <c r="F516" s="205">
        <v>209331</v>
      </c>
      <c r="G516" s="205">
        <v>214079</v>
      </c>
      <c r="H516" s="205">
        <v>209112</v>
      </c>
    </row>
    <row r="517" spans="1:8" x14ac:dyDescent="0.2">
      <c r="A517" s="208" t="s">
        <v>458</v>
      </c>
      <c r="B517" s="273"/>
      <c r="C517" s="206">
        <v>158005</v>
      </c>
      <c r="D517" s="206">
        <v>158754</v>
      </c>
      <c r="E517" s="206">
        <v>148414</v>
      </c>
      <c r="F517" s="206">
        <v>158688</v>
      </c>
      <c r="G517" s="206">
        <v>167372</v>
      </c>
      <c r="H517" s="206">
        <v>162164</v>
      </c>
    </row>
    <row r="518" spans="1:8" x14ac:dyDescent="0.2">
      <c r="A518" s="208" t="s">
        <v>459</v>
      </c>
      <c r="B518" s="273"/>
      <c r="C518" s="206">
        <v>48225</v>
      </c>
      <c r="D518" s="206">
        <v>49330</v>
      </c>
      <c r="E518" s="206">
        <v>50210</v>
      </c>
      <c r="F518" s="206">
        <v>50643</v>
      </c>
      <c r="G518" s="206">
        <v>46707</v>
      </c>
      <c r="H518" s="206">
        <v>46948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30860</v>
      </c>
      <c r="D521" s="200">
        <v>30963</v>
      </c>
      <c r="E521" s="200">
        <v>35594</v>
      </c>
      <c r="F521" s="200">
        <v>31708</v>
      </c>
      <c r="G521" s="200">
        <v>32059</v>
      </c>
      <c r="H521" s="200">
        <v>32298</v>
      </c>
    </row>
    <row r="522" spans="1:8" x14ac:dyDescent="0.2">
      <c r="A522" s="208" t="s">
        <v>458</v>
      </c>
      <c r="B522" s="273"/>
      <c r="C522" s="201">
        <v>7544</v>
      </c>
      <c r="D522" s="201">
        <v>7641</v>
      </c>
      <c r="E522" s="201">
        <v>9374</v>
      </c>
      <c r="F522" s="201">
        <v>7835</v>
      </c>
      <c r="G522" s="201">
        <v>7911</v>
      </c>
      <c r="H522" s="201">
        <v>7940</v>
      </c>
    </row>
    <row r="523" spans="1:8" x14ac:dyDescent="0.2">
      <c r="A523" s="208" t="s">
        <v>459</v>
      </c>
      <c r="B523" s="273"/>
      <c r="C523" s="201">
        <v>19796</v>
      </c>
      <c r="D523" s="201">
        <v>19810</v>
      </c>
      <c r="E523" s="201">
        <v>22655</v>
      </c>
      <c r="F523" s="201">
        <v>20332</v>
      </c>
      <c r="G523" s="201">
        <v>20593</v>
      </c>
      <c r="H523" s="201">
        <v>20799</v>
      </c>
    </row>
    <row r="524" spans="1:8" x14ac:dyDescent="0.2">
      <c r="A524" s="208" t="s">
        <v>460</v>
      </c>
      <c r="B524" s="273"/>
      <c r="C524" s="201">
        <v>3520</v>
      </c>
      <c r="D524" s="201">
        <v>3512</v>
      </c>
      <c r="E524" s="201">
        <v>3565</v>
      </c>
      <c r="F524" s="201">
        <v>3541</v>
      </c>
      <c r="G524" s="201">
        <v>3555</v>
      </c>
      <c r="H524" s="201">
        <v>3559</v>
      </c>
    </row>
    <row r="525" spans="1:8" ht="15.75" x14ac:dyDescent="0.25">
      <c r="A525" s="276" t="s">
        <v>461</v>
      </c>
      <c r="B525" s="257"/>
      <c r="C525" s="200">
        <v>24584</v>
      </c>
      <c r="D525" s="200">
        <v>24647</v>
      </c>
      <c r="E525" s="200">
        <v>29176</v>
      </c>
      <c r="F525" s="200">
        <v>25244</v>
      </c>
      <c r="G525" s="200">
        <v>25526</v>
      </c>
      <c r="H525" s="200">
        <v>25736</v>
      </c>
    </row>
    <row r="526" spans="1:8" x14ac:dyDescent="0.2">
      <c r="A526" s="208" t="s">
        <v>458</v>
      </c>
      <c r="B526" s="273"/>
      <c r="C526" s="201">
        <v>5951</v>
      </c>
      <c r="D526" s="201">
        <v>6016</v>
      </c>
      <c r="E526" s="201">
        <v>7719</v>
      </c>
      <c r="F526" s="201">
        <v>6155</v>
      </c>
      <c r="G526" s="201">
        <v>6212</v>
      </c>
      <c r="H526" s="201">
        <v>6223</v>
      </c>
    </row>
    <row r="527" spans="1:8" x14ac:dyDescent="0.2">
      <c r="A527" s="208" t="s">
        <v>459</v>
      </c>
      <c r="B527" s="273"/>
      <c r="C527" s="201">
        <v>16516</v>
      </c>
      <c r="D527" s="201">
        <v>16520</v>
      </c>
      <c r="E527" s="201">
        <v>19318</v>
      </c>
      <c r="F527" s="201">
        <v>16970</v>
      </c>
      <c r="G527" s="201">
        <v>17184</v>
      </c>
      <c r="H527" s="201">
        <v>17378</v>
      </c>
    </row>
    <row r="528" spans="1:8" x14ac:dyDescent="0.2">
      <c r="A528" s="208" t="s">
        <v>460</v>
      </c>
      <c r="B528" s="273"/>
      <c r="C528" s="201">
        <v>2117</v>
      </c>
      <c r="D528" s="201">
        <v>2111</v>
      </c>
      <c r="E528" s="201">
        <v>2139</v>
      </c>
      <c r="F528" s="201">
        <v>2119</v>
      </c>
      <c r="G528" s="201">
        <v>2130</v>
      </c>
      <c r="H528" s="201">
        <v>2135</v>
      </c>
    </row>
    <row r="529" spans="1:8" ht="15.75" x14ac:dyDescent="0.25">
      <c r="A529" s="276" t="s">
        <v>462</v>
      </c>
      <c r="B529" s="257"/>
      <c r="C529" s="200">
        <v>6276</v>
      </c>
      <c r="D529" s="200">
        <v>6316</v>
      </c>
      <c r="E529" s="200">
        <v>6418</v>
      </c>
      <c r="F529" s="200">
        <v>6464</v>
      </c>
      <c r="G529" s="200">
        <v>6533</v>
      </c>
      <c r="H529" s="200">
        <v>6562</v>
      </c>
    </row>
    <row r="530" spans="1:8" x14ac:dyDescent="0.2">
      <c r="A530" s="208" t="s">
        <v>458</v>
      </c>
      <c r="B530" s="273"/>
      <c r="C530" s="201">
        <v>1593</v>
      </c>
      <c r="D530" s="201">
        <v>1625</v>
      </c>
      <c r="E530" s="201">
        <v>1655</v>
      </c>
      <c r="F530" s="201">
        <v>1680</v>
      </c>
      <c r="G530" s="201">
        <v>1699</v>
      </c>
      <c r="H530" s="201">
        <v>1717</v>
      </c>
    </row>
    <row r="531" spans="1:8" x14ac:dyDescent="0.2">
      <c r="A531" s="208" t="s">
        <v>459</v>
      </c>
      <c r="B531" s="273"/>
      <c r="C531" s="201">
        <v>3280</v>
      </c>
      <c r="D531" s="201">
        <v>3290</v>
      </c>
      <c r="E531" s="201">
        <v>3337</v>
      </c>
      <c r="F531" s="201">
        <v>3362</v>
      </c>
      <c r="G531" s="201">
        <v>3409</v>
      </c>
      <c r="H531" s="201">
        <v>3421</v>
      </c>
    </row>
    <row r="532" spans="1:8" x14ac:dyDescent="0.2">
      <c r="A532" s="208" t="s">
        <v>460</v>
      </c>
      <c r="B532" s="273"/>
      <c r="C532" s="201">
        <v>1403</v>
      </c>
      <c r="D532" s="201">
        <v>1401</v>
      </c>
      <c r="E532" s="201">
        <v>1426</v>
      </c>
      <c r="F532" s="201">
        <v>1422</v>
      </c>
      <c r="G532" s="201">
        <v>1425</v>
      </c>
      <c r="H532" s="201">
        <v>1424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4184900</v>
      </c>
      <c r="D534" s="203">
        <v>4231680</v>
      </c>
      <c r="E534" s="203">
        <v>3668450</v>
      </c>
      <c r="F534" s="203">
        <v>4194170</v>
      </c>
      <c r="G534" s="203">
        <v>4232230</v>
      </c>
      <c r="H534" s="203">
        <v>4227780</v>
      </c>
    </row>
    <row r="535" spans="1:8" x14ac:dyDescent="0.2">
      <c r="A535" s="208" t="s">
        <v>458</v>
      </c>
      <c r="B535" s="273"/>
      <c r="C535" s="204">
        <v>10604000</v>
      </c>
      <c r="D535" s="204">
        <v>10708490</v>
      </c>
      <c r="E535" s="204">
        <v>8605680</v>
      </c>
      <c r="F535" s="204">
        <v>10481460</v>
      </c>
      <c r="G535" s="204">
        <v>10661590</v>
      </c>
      <c r="H535" s="204">
        <v>10672310</v>
      </c>
    </row>
    <row r="536" spans="1:8" x14ac:dyDescent="0.2">
      <c r="A536" s="208" t="s">
        <v>459</v>
      </c>
      <c r="B536" s="273"/>
      <c r="C536" s="204">
        <v>793810</v>
      </c>
      <c r="D536" s="204">
        <v>800340</v>
      </c>
      <c r="E536" s="204">
        <v>689980</v>
      </c>
      <c r="F536" s="204">
        <v>781770</v>
      </c>
      <c r="G536" s="204">
        <v>783780</v>
      </c>
      <c r="H536" s="204">
        <v>727280</v>
      </c>
    </row>
    <row r="537" spans="1:8" x14ac:dyDescent="0.2">
      <c r="A537" s="208" t="s">
        <v>460</v>
      </c>
      <c r="B537" s="273"/>
      <c r="C537" s="204">
        <v>9498630</v>
      </c>
      <c r="D537" s="204">
        <v>9495200</v>
      </c>
      <c r="E537" s="204">
        <v>9613980</v>
      </c>
      <c r="F537" s="204">
        <v>9876210</v>
      </c>
      <c r="G537" s="204">
        <v>9900670</v>
      </c>
      <c r="H537" s="204">
        <v>10307360</v>
      </c>
    </row>
    <row r="538" spans="1:8" ht="15.75" x14ac:dyDescent="0.25">
      <c r="A538" s="276" t="s">
        <v>461</v>
      </c>
      <c r="B538" s="257"/>
      <c r="C538" s="203">
        <v>5244870</v>
      </c>
      <c r="D538" s="203">
        <v>5307640</v>
      </c>
      <c r="E538" s="203">
        <v>4468620</v>
      </c>
      <c r="F538" s="203">
        <v>5259840</v>
      </c>
      <c r="G538" s="203">
        <v>5307030</v>
      </c>
      <c r="H538" s="203">
        <v>5297620</v>
      </c>
    </row>
    <row r="539" spans="1:8" x14ac:dyDescent="0.2">
      <c r="A539" s="208" t="s">
        <v>458</v>
      </c>
      <c r="B539" s="273"/>
      <c r="C539" s="204">
        <v>13416000</v>
      </c>
      <c r="D539" s="204">
        <v>13574610</v>
      </c>
      <c r="E539" s="204">
        <v>10431560</v>
      </c>
      <c r="F539" s="204">
        <v>13316580</v>
      </c>
      <c r="G539" s="204">
        <v>13550630</v>
      </c>
      <c r="H539" s="204">
        <v>13590870</v>
      </c>
    </row>
    <row r="540" spans="1:8" x14ac:dyDescent="0.2">
      <c r="A540" s="208" t="s">
        <v>459</v>
      </c>
      <c r="B540" s="273"/>
      <c r="C540" s="204">
        <v>948540</v>
      </c>
      <c r="D540" s="204">
        <v>956740</v>
      </c>
      <c r="E540" s="204">
        <v>806570</v>
      </c>
      <c r="F540" s="204">
        <v>933670</v>
      </c>
      <c r="G540" s="204">
        <v>936550</v>
      </c>
      <c r="H540" s="204">
        <v>867750</v>
      </c>
    </row>
    <row r="541" spans="1:8" x14ac:dyDescent="0.2">
      <c r="A541" s="208" t="s">
        <v>460</v>
      </c>
      <c r="B541" s="273"/>
      <c r="C541" s="204">
        <v>15793660</v>
      </c>
      <c r="D541" s="204">
        <v>15796850</v>
      </c>
      <c r="E541" s="204">
        <v>16023310</v>
      </c>
      <c r="F541" s="204">
        <v>16503840</v>
      </c>
      <c r="G541" s="204">
        <v>16524360</v>
      </c>
      <c r="H541" s="204">
        <v>17182150</v>
      </c>
    </row>
    <row r="542" spans="1:8" ht="15.75" x14ac:dyDescent="0.25">
      <c r="A542" s="276" t="s">
        <v>462</v>
      </c>
      <c r="B542" s="257"/>
      <c r="C542" s="203">
        <v>32860</v>
      </c>
      <c r="D542" s="203">
        <v>32950</v>
      </c>
      <c r="E542" s="203">
        <v>30950</v>
      </c>
      <c r="F542" s="203">
        <v>32380</v>
      </c>
      <c r="G542" s="203">
        <v>32770</v>
      </c>
      <c r="H542" s="203">
        <v>31870</v>
      </c>
    </row>
    <row r="543" spans="1:8" x14ac:dyDescent="0.2">
      <c r="A543" s="208" t="s">
        <v>458</v>
      </c>
      <c r="B543" s="273"/>
      <c r="C543" s="204">
        <v>99190</v>
      </c>
      <c r="D543" s="204">
        <v>97690</v>
      </c>
      <c r="E543" s="204">
        <v>89680</v>
      </c>
      <c r="F543" s="204">
        <v>94460</v>
      </c>
      <c r="G543" s="204">
        <v>98510</v>
      </c>
      <c r="H543" s="204">
        <v>94450</v>
      </c>
    </row>
    <row r="544" spans="1:8" x14ac:dyDescent="0.2">
      <c r="A544" s="208" t="s">
        <v>459</v>
      </c>
      <c r="B544" s="273"/>
      <c r="C544" s="204">
        <v>14700</v>
      </c>
      <c r="D544" s="204">
        <v>14990</v>
      </c>
      <c r="E544" s="204">
        <v>15050</v>
      </c>
      <c r="F544" s="204">
        <v>15060</v>
      </c>
      <c r="G544" s="204">
        <v>13700</v>
      </c>
      <c r="H544" s="204">
        <v>13720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728.48</v>
      </c>
      <c r="D550" s="195">
        <v>803.94</v>
      </c>
      <c r="E550" s="195">
        <v>873.04</v>
      </c>
      <c r="F550" s="195">
        <v>944.55</v>
      </c>
      <c r="G550" s="195">
        <v>1128.6099999999999</v>
      </c>
      <c r="H550" s="195">
        <v>1119.57</v>
      </c>
    </row>
    <row r="551" spans="1:8" ht="15.75" x14ac:dyDescent="0.2">
      <c r="A551" s="274" t="s">
        <v>473</v>
      </c>
      <c r="B551" s="275"/>
      <c r="C551" s="196">
        <v>2357855</v>
      </c>
      <c r="D551" s="196">
        <v>2495030</v>
      </c>
      <c r="E551" s="196">
        <v>2676076</v>
      </c>
      <c r="F551" s="196">
        <v>2778967</v>
      </c>
      <c r="G551" s="196">
        <v>2987908</v>
      </c>
      <c r="H551" s="196">
        <v>3550041</v>
      </c>
    </row>
    <row r="552" spans="1:8" ht="15.75" x14ac:dyDescent="0.2">
      <c r="A552" s="280" t="s">
        <v>474</v>
      </c>
      <c r="B552" s="275"/>
      <c r="C552" s="195">
        <v>308.95999999999998</v>
      </c>
      <c r="D552" s="195">
        <v>322.20999999999998</v>
      </c>
      <c r="E552" s="195">
        <v>326.24</v>
      </c>
      <c r="F552" s="195">
        <v>339.89</v>
      </c>
      <c r="G552" s="195">
        <v>377.73</v>
      </c>
      <c r="H552" s="195">
        <v>315.37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0.10358554799033604</v>
      </c>
      <c r="D556" s="197">
        <f>IF(AND(D550&gt;0,E550&gt;0)=TRUE,E550/D550-1,"")</f>
        <v>8.5951687936910659E-2</v>
      </c>
      <c r="E556" s="197">
        <f>IF(AND(E550&gt;0,F550&gt;0)=TRUE,F550/E550-1,"")</f>
        <v>8.190919087327031E-2</v>
      </c>
      <c r="F556" s="197">
        <f>IF(AND(F550&gt;0,G550&gt;0)=TRUE,G550/F550-1,"")</f>
        <v>0.19486527976285006</v>
      </c>
      <c r="G556" s="197">
        <f>IF(AND(G550&gt;0,H550&gt;0)=TRUE,H550/G550-1,"")</f>
        <v>-8.0098528278147452E-3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5.8177877774502562E-2</v>
      </c>
      <c r="D557" s="197">
        <f t="shared" si="20"/>
        <v>7.2562654557259743E-2</v>
      </c>
      <c r="E557" s="197">
        <f t="shared" si="20"/>
        <v>3.8448459610265218E-2</v>
      </c>
      <c r="F557" s="197">
        <f t="shared" si="20"/>
        <v>7.5186571125169799E-2</v>
      </c>
      <c r="G557" s="197">
        <f t="shared" si="20"/>
        <v>0.18813598009041788</v>
      </c>
    </row>
    <row r="558" spans="1:8" ht="15.75" x14ac:dyDescent="0.2">
      <c r="A558" s="280" t="s">
        <v>474</v>
      </c>
      <c r="B558" s="275"/>
      <c r="C558" s="197">
        <f t="shared" si="20"/>
        <v>4.2885810460901119E-2</v>
      </c>
      <c r="D558" s="197">
        <f t="shared" si="20"/>
        <v>1.2507370969243814E-2</v>
      </c>
      <c r="E558" s="197">
        <f t="shared" si="20"/>
        <v>4.1840362923001306E-2</v>
      </c>
      <c r="F558" s="197">
        <f t="shared" si="20"/>
        <v>0.11133013622054211</v>
      </c>
      <c r="G558" s="197">
        <f t="shared" si="20"/>
        <v>-0.16509146745029524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237.93</v>
      </c>
      <c r="D562" s="195">
        <v>296.61</v>
      </c>
      <c r="E562" s="195">
        <v>305.13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893320</v>
      </c>
      <c r="D563" s="196">
        <v>903612</v>
      </c>
      <c r="E563" s="196">
        <v>865599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266.35000000000002</v>
      </c>
      <c r="D564" s="195">
        <v>328.25</v>
      </c>
      <c r="E564" s="195">
        <v>352.51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0.24662715924851852</v>
      </c>
      <c r="D568" s="197">
        <f>IF(AND(D562&gt;0,E562&gt;0)=TRUE,E562/D562-1,"")</f>
        <v>2.8724587842621663E-2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1.1521067478619029E-2</v>
      </c>
      <c r="D569" s="197">
        <f t="shared" si="21"/>
        <v>-4.2067834424509676E-2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0.23240097615918898</v>
      </c>
      <c r="D570" s="197">
        <f t="shared" si="21"/>
        <v>7.3907083015993802E-2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2550993</v>
      </c>
      <c r="E591" s="147">
        <v>890298</v>
      </c>
      <c r="F591" s="147">
        <v>324890</v>
      </c>
      <c r="G591" s="147">
        <v>1591605</v>
      </c>
      <c r="H591" s="147">
        <v>825725</v>
      </c>
      <c r="I591" s="147">
        <v>14151</v>
      </c>
    </row>
    <row r="592" spans="1:9" x14ac:dyDescent="0.2">
      <c r="A592" s="233" t="s">
        <v>121</v>
      </c>
      <c r="B592" s="234"/>
      <c r="C592" s="234"/>
      <c r="D592" s="148">
        <v>3198252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0.79762101297833943</v>
      </c>
      <c r="E593" s="87">
        <f t="shared" si="22"/>
        <v>0.27837018471339969</v>
      </c>
      <c r="F593" s="87">
        <f t="shared" si="22"/>
        <v>0.10158361504972091</v>
      </c>
      <c r="G593" s="87">
        <f t="shared" si="22"/>
        <v>0.49764840294010604</v>
      </c>
      <c r="H593" s="87">
        <f t="shared" si="22"/>
        <v>0.25818009337600667</v>
      </c>
      <c r="I593" s="87">
        <f t="shared" si="22"/>
        <v>4.424604440175446E-3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5694957</v>
      </c>
      <c r="E596" s="144">
        <v>2201987</v>
      </c>
      <c r="F596" s="144">
        <v>330434</v>
      </c>
      <c r="G596" s="144">
        <v>2063933</v>
      </c>
      <c r="H596" s="144">
        <v>1082246</v>
      </c>
      <c r="I596" s="144">
        <v>16357</v>
      </c>
    </row>
    <row r="597" spans="1:9" x14ac:dyDescent="0.2">
      <c r="A597" s="233" t="s">
        <v>125</v>
      </c>
      <c r="B597" s="234"/>
      <c r="C597" s="234"/>
      <c r="D597" s="143">
        <v>127797</v>
      </c>
      <c r="E597" s="144">
        <v>109829</v>
      </c>
      <c r="F597" s="144">
        <v>296</v>
      </c>
      <c r="G597" s="144">
        <v>2312</v>
      </c>
      <c r="H597" s="144">
        <v>14865</v>
      </c>
      <c r="I597" s="144">
        <v>61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2.5</v>
      </c>
      <c r="F598" s="142">
        <v>1</v>
      </c>
      <c r="G598" s="142">
        <v>1.3</v>
      </c>
      <c r="H598" s="142">
        <v>1.3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59040.31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155237858418</v>
      </c>
      <c r="E601" s="151">
        <v>32005625090</v>
      </c>
      <c r="F601" s="151">
        <v>109828619523</v>
      </c>
      <c r="G601" s="151">
        <v>5985706239</v>
      </c>
      <c r="H601" s="151">
        <v>6542959570</v>
      </c>
      <c r="I601" s="151">
        <v>874947996</v>
      </c>
    </row>
    <row r="602" spans="1:9" x14ac:dyDescent="0.2">
      <c r="A602" s="233" t="s">
        <v>130</v>
      </c>
      <c r="B602" s="234"/>
      <c r="C602" s="234"/>
      <c r="D602" s="152">
        <v>27258.83</v>
      </c>
      <c r="E602" s="153">
        <v>14534.88</v>
      </c>
      <c r="F602" s="153">
        <v>332376.87</v>
      </c>
      <c r="G602" s="153">
        <v>2900.15</v>
      </c>
      <c r="H602" s="153">
        <v>6045.72</v>
      </c>
      <c r="I602" s="153">
        <v>53490.74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31322844293</v>
      </c>
      <c r="E604" s="155">
        <v>18846950643</v>
      </c>
      <c r="F604" s="155">
        <v>1312337325</v>
      </c>
      <c r="G604" s="155">
        <v>5851200253</v>
      </c>
      <c r="H604" s="155">
        <v>4492396147</v>
      </c>
      <c r="I604" s="155">
        <v>819959925</v>
      </c>
    </row>
    <row r="605" spans="1:9" x14ac:dyDescent="0.2">
      <c r="A605" s="233" t="s">
        <v>133</v>
      </c>
      <c r="B605" s="234"/>
      <c r="C605" s="234"/>
      <c r="D605" s="152">
        <v>5500.1</v>
      </c>
      <c r="E605" s="153">
        <v>8559.07</v>
      </c>
      <c r="F605" s="153">
        <v>3971.56</v>
      </c>
      <c r="G605" s="153">
        <v>2834.98</v>
      </c>
      <c r="H605" s="153">
        <v>4150.99</v>
      </c>
      <c r="I605" s="153">
        <v>50128.99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45486902951</v>
      </c>
      <c r="E607" s="157">
        <v>24661460825</v>
      </c>
      <c r="F607" s="157">
        <v>4347050923</v>
      </c>
      <c r="G607" s="157">
        <v>6590968945</v>
      </c>
      <c r="H607" s="157">
        <v>9095044351</v>
      </c>
      <c r="I607" s="157">
        <v>792377907</v>
      </c>
    </row>
    <row r="608" spans="1:9" x14ac:dyDescent="0.2">
      <c r="A608" s="233" t="s">
        <v>112</v>
      </c>
      <c r="B608" s="234"/>
      <c r="C608" s="234"/>
      <c r="D608" s="158">
        <v>20161.43</v>
      </c>
      <c r="E608" s="159">
        <v>19702.86</v>
      </c>
      <c r="F608" s="159">
        <v>54431.35</v>
      </c>
      <c r="G608" s="159">
        <v>15978.42</v>
      </c>
      <c r="H608" s="159">
        <v>18148.2</v>
      </c>
      <c r="I608" s="159">
        <v>72317.05</v>
      </c>
    </row>
    <row r="609" spans="1:9" x14ac:dyDescent="0.2">
      <c r="A609" s="233" t="s">
        <v>135</v>
      </c>
      <c r="B609" s="234"/>
      <c r="C609" s="234"/>
      <c r="D609" s="143">
        <v>2256135</v>
      </c>
      <c r="E609" s="144">
        <v>1251669</v>
      </c>
      <c r="F609" s="144">
        <v>79863</v>
      </c>
      <c r="G609" s="144">
        <v>412492</v>
      </c>
      <c r="H609" s="144">
        <v>501154</v>
      </c>
      <c r="I609" s="144">
        <v>10957</v>
      </c>
    </row>
    <row r="610" spans="1:9" x14ac:dyDescent="0.2">
      <c r="A610" s="233" t="s">
        <v>113</v>
      </c>
      <c r="B610" s="234"/>
      <c r="C610" s="234"/>
      <c r="D610" s="87">
        <v>3.1800000000000002E-2</v>
      </c>
      <c r="E610" s="89">
        <v>1.7600000000000001E-2</v>
      </c>
      <c r="F610" s="89">
        <v>1.1000000000000001E-3</v>
      </c>
      <c r="G610" s="89">
        <v>5.7999999999999996E-3</v>
      </c>
      <c r="H610" s="89">
        <v>7.1000000000000004E-3</v>
      </c>
      <c r="I610" s="89">
        <v>2.0000000000000001E-4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1.2</v>
      </c>
      <c r="E612" s="142">
        <v>0.54</v>
      </c>
      <c r="F612" s="142">
        <v>0.19</v>
      </c>
      <c r="G612" s="142">
        <v>0.63</v>
      </c>
      <c r="H612" s="142">
        <v>0.47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0.98</v>
      </c>
      <c r="E613" s="142">
        <v>0.71</v>
      </c>
      <c r="F613" s="142">
        <v>7.0000000000000007E-2</v>
      </c>
      <c r="G613" s="142">
        <v>0.39</v>
      </c>
      <c r="H613" s="142">
        <v>0.46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0.79</v>
      </c>
      <c r="E614" s="142">
        <v>0.39</v>
      </c>
      <c r="F614" s="142">
        <v>7.0000000000000007E-2</v>
      </c>
      <c r="G614" s="142">
        <v>0.34</v>
      </c>
      <c r="H614" s="142">
        <v>0.46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0.51</v>
      </c>
      <c r="E615" s="142">
        <v>0.32</v>
      </c>
      <c r="F615" s="142">
        <v>0.05</v>
      </c>
      <c r="G615" s="142">
        <v>0.11</v>
      </c>
      <c r="H615" s="142">
        <v>0.28999999999999998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30.79</v>
      </c>
      <c r="E616" s="142">
        <v>18.05</v>
      </c>
      <c r="F616" s="142">
        <v>2.11</v>
      </c>
      <c r="G616" s="142">
        <v>9.5</v>
      </c>
      <c r="H616" s="142">
        <v>10.06</v>
      </c>
      <c r="I616" s="142">
        <v>0.34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34.270000000000003</v>
      </c>
      <c r="E618" s="142">
        <v>20.010000000000002</v>
      </c>
      <c r="F618" s="142">
        <v>2.4900000000000002</v>
      </c>
      <c r="G618" s="142">
        <v>10.97</v>
      </c>
      <c r="H618" s="142">
        <v>11.75</v>
      </c>
      <c r="I618" s="142">
        <v>0.34</v>
      </c>
    </row>
    <row r="619" spans="1:9" x14ac:dyDescent="0.2">
      <c r="A619" s="263" t="s">
        <v>144</v>
      </c>
      <c r="B619" s="234"/>
      <c r="C619" s="234"/>
      <c r="D619" s="141">
        <v>33.06</v>
      </c>
      <c r="E619" s="142">
        <v>19.47</v>
      </c>
      <c r="F619" s="142">
        <v>2.2999999999999998</v>
      </c>
      <c r="G619" s="142">
        <v>10.34</v>
      </c>
      <c r="H619" s="142">
        <v>11.28</v>
      </c>
      <c r="I619" s="142">
        <v>0.34</v>
      </c>
    </row>
    <row r="620" spans="1:9" x14ac:dyDescent="0.2">
      <c r="A620" s="263" t="s">
        <v>145</v>
      </c>
      <c r="B620" s="234"/>
      <c r="C620" s="234"/>
      <c r="D620" s="141">
        <v>32.08</v>
      </c>
      <c r="E620" s="142">
        <v>18.760000000000002</v>
      </c>
      <c r="F620" s="142">
        <v>2.23</v>
      </c>
      <c r="G620" s="142">
        <v>9.9499999999999993</v>
      </c>
      <c r="H620" s="142">
        <v>10.82</v>
      </c>
      <c r="I620" s="142">
        <v>0.34</v>
      </c>
    </row>
    <row r="621" spans="1:9" x14ac:dyDescent="0.2">
      <c r="A621" s="263" t="s">
        <v>146</v>
      </c>
      <c r="B621" s="234"/>
      <c r="C621" s="234"/>
      <c r="D621" s="141">
        <v>31.29</v>
      </c>
      <c r="E621" s="142">
        <v>18.37</v>
      </c>
      <c r="F621" s="142">
        <v>2.15</v>
      </c>
      <c r="G621" s="142">
        <v>9.61</v>
      </c>
      <c r="H621" s="142">
        <v>10.36</v>
      </c>
      <c r="I621" s="142">
        <v>0.34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2481380</v>
      </c>
      <c r="E623" s="144">
        <v>807587</v>
      </c>
      <c r="F623" s="144">
        <v>324330</v>
      </c>
      <c r="G623" s="144">
        <v>1547958</v>
      </c>
      <c r="H623" s="144">
        <v>802561</v>
      </c>
      <c r="I623" s="144">
        <v>3576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0.63339999999999996</v>
      </c>
      <c r="E625" s="89">
        <v>0.33400000000000002</v>
      </c>
      <c r="F625" s="89">
        <v>0.74590000000000001</v>
      </c>
      <c r="G625" s="89">
        <v>0.85360000000000003</v>
      </c>
      <c r="H625" s="89">
        <v>0.64800000000000002</v>
      </c>
      <c r="I625" s="89">
        <v>0.90910000000000002</v>
      </c>
    </row>
    <row r="626" spans="1:9" x14ac:dyDescent="0.2">
      <c r="A626" s="233" t="s">
        <v>150</v>
      </c>
      <c r="B626" s="234"/>
      <c r="C626" s="234"/>
      <c r="D626" s="87">
        <v>6.0000000000000001E-3</v>
      </c>
      <c r="E626" s="89">
        <v>2.1600000000000001E-2</v>
      </c>
      <c r="F626" s="89">
        <v>0</v>
      </c>
      <c r="G626" s="89">
        <v>8.9999999999999998E-4</v>
      </c>
      <c r="H626" s="89">
        <v>0</v>
      </c>
      <c r="I626" s="89">
        <v>1.12E-2</v>
      </c>
    </row>
    <row r="627" spans="1:9" x14ac:dyDescent="0.2">
      <c r="A627" s="233" t="s">
        <v>151</v>
      </c>
      <c r="B627" s="234"/>
      <c r="C627" s="234"/>
      <c r="D627" s="87">
        <v>2.5999999999999999E-3</v>
      </c>
      <c r="E627" s="89">
        <v>9.4000000000000004E-3</v>
      </c>
      <c r="F627" s="89">
        <v>0</v>
      </c>
      <c r="G627" s="89">
        <v>2.9999999999999997E-4</v>
      </c>
      <c r="H627" s="89">
        <v>2.0000000000000001E-4</v>
      </c>
      <c r="I627" s="89">
        <v>5.9999999999999995E-4</v>
      </c>
    </row>
    <row r="628" spans="1:9" x14ac:dyDescent="0.2">
      <c r="A628" s="233" t="s">
        <v>152</v>
      </c>
      <c r="B628" s="234"/>
      <c r="C628" s="234"/>
      <c r="D628" s="87">
        <v>3.0000000000000001E-3</v>
      </c>
      <c r="E628" s="89">
        <v>7.3000000000000001E-3</v>
      </c>
      <c r="F628" s="89">
        <v>0</v>
      </c>
      <c r="G628" s="89">
        <v>1E-4</v>
      </c>
      <c r="H628" s="89">
        <v>5.7000000000000002E-3</v>
      </c>
      <c r="I628" s="89">
        <v>3.8999999999999998E-3</v>
      </c>
    </row>
    <row r="629" spans="1:9" x14ac:dyDescent="0.2">
      <c r="A629" s="233" t="s">
        <v>153</v>
      </c>
      <c r="B629" s="234"/>
      <c r="C629" s="234"/>
      <c r="D629" s="87">
        <v>2.4400000000000002E-2</v>
      </c>
      <c r="E629" s="89">
        <v>4.3400000000000001E-2</v>
      </c>
      <c r="F629" s="89">
        <v>1.9699999999999999E-2</v>
      </c>
      <c r="G629" s="89">
        <v>1.0200000000000001E-2</v>
      </c>
      <c r="H629" s="89">
        <v>2.63E-2</v>
      </c>
      <c r="I629" s="89">
        <v>1.2E-2</v>
      </c>
    </row>
    <row r="630" spans="1:9" x14ac:dyDescent="0.2">
      <c r="A630" s="233" t="s">
        <v>154</v>
      </c>
      <c r="B630" s="234"/>
      <c r="C630" s="234"/>
      <c r="D630" s="87">
        <v>1.55E-2</v>
      </c>
      <c r="E630" s="89">
        <v>2.5399999999999999E-2</v>
      </c>
      <c r="F630" s="89">
        <v>1.8499999999999999E-2</v>
      </c>
      <c r="G630" s="89">
        <v>6.6E-3</v>
      </c>
      <c r="H630" s="89">
        <v>1.8499999999999999E-2</v>
      </c>
      <c r="I630" s="89">
        <v>1.1000000000000001E-3</v>
      </c>
    </row>
    <row r="631" spans="1:9" x14ac:dyDescent="0.2">
      <c r="A631" s="233" t="s">
        <v>155</v>
      </c>
      <c r="B631" s="234"/>
      <c r="C631" s="234"/>
      <c r="D631" s="87">
        <v>9.9000000000000008E-3</v>
      </c>
      <c r="E631" s="89">
        <v>2.18E-2</v>
      </c>
      <c r="F631" s="89">
        <v>7.4000000000000003E-3</v>
      </c>
      <c r="G631" s="89">
        <v>1.8E-3</v>
      </c>
      <c r="H631" s="89">
        <v>1.35E-2</v>
      </c>
      <c r="I631" s="89">
        <v>1.1000000000000001E-3</v>
      </c>
    </row>
    <row r="632" spans="1:9" x14ac:dyDescent="0.2">
      <c r="A632" s="233" t="s">
        <v>156</v>
      </c>
      <c r="B632" s="234"/>
      <c r="C632" s="234"/>
      <c r="D632" s="87">
        <v>8.8000000000000005E-3</v>
      </c>
      <c r="E632" s="89">
        <v>1.54E-2</v>
      </c>
      <c r="F632" s="89">
        <v>7.0000000000000001E-3</v>
      </c>
      <c r="G632" s="89">
        <v>4.1000000000000003E-3</v>
      </c>
      <c r="H632" s="89">
        <v>1.1299999999999999E-2</v>
      </c>
      <c r="I632" s="89">
        <v>1.4E-3</v>
      </c>
    </row>
    <row r="633" spans="1:9" x14ac:dyDescent="0.2">
      <c r="A633" s="233" t="s">
        <v>157</v>
      </c>
      <c r="B633" s="234"/>
      <c r="C633" s="234"/>
      <c r="D633" s="87">
        <v>6.1000000000000004E-3</v>
      </c>
      <c r="E633" s="89">
        <v>1.2500000000000001E-2</v>
      </c>
      <c r="F633" s="89">
        <v>4.4000000000000003E-3</v>
      </c>
      <c r="G633" s="89">
        <v>1.6000000000000001E-3</v>
      </c>
      <c r="H633" s="89">
        <v>7.7999999999999996E-3</v>
      </c>
      <c r="I633" s="89">
        <v>5.9999999999999995E-4</v>
      </c>
    </row>
    <row r="634" spans="1:9" x14ac:dyDescent="0.2">
      <c r="A634" s="233" t="s">
        <v>158</v>
      </c>
      <c r="B634" s="234"/>
      <c r="C634" s="234"/>
      <c r="D634" s="87">
        <v>0.2903</v>
      </c>
      <c r="E634" s="89">
        <v>0.5091</v>
      </c>
      <c r="F634" s="89">
        <v>0.19719999999999999</v>
      </c>
      <c r="G634" s="89">
        <v>0.1208</v>
      </c>
      <c r="H634" s="89">
        <v>0.26869999999999999</v>
      </c>
      <c r="I634" s="89">
        <v>5.8999999999999997E-2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0.36659999999999998</v>
      </c>
      <c r="E636" s="89">
        <v>0.66600000000000004</v>
      </c>
      <c r="F636" s="89">
        <v>0.25409999999999999</v>
      </c>
      <c r="G636" s="89">
        <v>0.1464</v>
      </c>
      <c r="H636" s="89">
        <v>0.35199999999999998</v>
      </c>
      <c r="I636" s="89">
        <v>9.0899999999999995E-2</v>
      </c>
    </row>
    <row r="637" spans="1:9" x14ac:dyDescent="0.2">
      <c r="A637" s="233" t="s">
        <v>160</v>
      </c>
      <c r="B637" s="234"/>
      <c r="C637" s="234"/>
      <c r="D637" s="87">
        <v>0.36059999999999998</v>
      </c>
      <c r="E637" s="89">
        <v>0.64429999999999998</v>
      </c>
      <c r="F637" s="89">
        <v>0.25409999999999999</v>
      </c>
      <c r="G637" s="89">
        <v>0.14549999999999999</v>
      </c>
      <c r="H637" s="89">
        <v>0.35199999999999998</v>
      </c>
      <c r="I637" s="89">
        <v>7.9699999999999993E-2</v>
      </c>
    </row>
    <row r="638" spans="1:9" x14ac:dyDescent="0.2">
      <c r="A638" s="233" t="s">
        <v>161</v>
      </c>
      <c r="B638" s="234"/>
      <c r="C638" s="234"/>
      <c r="D638" s="87">
        <v>0.35799999999999998</v>
      </c>
      <c r="E638" s="89">
        <v>0.63490000000000002</v>
      </c>
      <c r="F638" s="89">
        <v>0.25409999999999999</v>
      </c>
      <c r="G638" s="89">
        <v>0.1452</v>
      </c>
      <c r="H638" s="89">
        <v>0.35189999999999999</v>
      </c>
      <c r="I638" s="89">
        <v>7.9100000000000004E-2</v>
      </c>
    </row>
    <row r="639" spans="1:9" x14ac:dyDescent="0.2">
      <c r="A639" s="233" t="s">
        <v>162</v>
      </c>
      <c r="B639" s="234"/>
      <c r="C639" s="234"/>
      <c r="D639" s="87">
        <v>0.35499999999999998</v>
      </c>
      <c r="E639" s="89">
        <v>0.62760000000000005</v>
      </c>
      <c r="F639" s="89">
        <v>0.25409999999999999</v>
      </c>
      <c r="G639" s="89">
        <v>0.14499999999999999</v>
      </c>
      <c r="H639" s="89">
        <v>0.34620000000000001</v>
      </c>
      <c r="I639" s="89">
        <v>7.5200000000000003E-2</v>
      </c>
    </row>
    <row r="640" spans="1:9" x14ac:dyDescent="0.2">
      <c r="A640" s="233" t="s">
        <v>163</v>
      </c>
      <c r="B640" s="234"/>
      <c r="C640" s="234"/>
      <c r="D640" s="87">
        <v>0.3306</v>
      </c>
      <c r="E640" s="89">
        <v>0.58420000000000005</v>
      </c>
      <c r="F640" s="89">
        <v>0.23449999999999999</v>
      </c>
      <c r="G640" s="89">
        <v>0.1348</v>
      </c>
      <c r="H640" s="89">
        <v>0.31990000000000002</v>
      </c>
      <c r="I640" s="89">
        <v>6.3200000000000006E-2</v>
      </c>
    </row>
    <row r="641" spans="1:9" x14ac:dyDescent="0.2">
      <c r="A641" s="233" t="s">
        <v>164</v>
      </c>
      <c r="B641" s="234"/>
      <c r="C641" s="234"/>
      <c r="D641" s="87">
        <v>0.31509999999999999</v>
      </c>
      <c r="E641" s="89">
        <v>0.55879999999999996</v>
      </c>
      <c r="F641" s="89">
        <v>0.216</v>
      </c>
      <c r="G641" s="89">
        <v>0.12820000000000001</v>
      </c>
      <c r="H641" s="89">
        <v>0.3014</v>
      </c>
      <c r="I641" s="89">
        <v>6.2100000000000002E-2</v>
      </c>
    </row>
    <row r="642" spans="1:9" x14ac:dyDescent="0.2">
      <c r="A642" s="233" t="s">
        <v>165</v>
      </c>
      <c r="B642" s="234"/>
      <c r="C642" s="234"/>
      <c r="D642" s="87">
        <v>0.30520000000000003</v>
      </c>
      <c r="E642" s="89">
        <v>0.53690000000000004</v>
      </c>
      <c r="F642" s="89">
        <v>0.20860000000000001</v>
      </c>
      <c r="G642" s="89">
        <v>0.1265</v>
      </c>
      <c r="H642" s="89">
        <v>0.2878</v>
      </c>
      <c r="I642" s="89">
        <v>6.0999999999999999E-2</v>
      </c>
    </row>
    <row r="643" spans="1:9" x14ac:dyDescent="0.2">
      <c r="A643" s="233" t="s">
        <v>166</v>
      </c>
      <c r="B643" s="234"/>
      <c r="C643" s="234"/>
      <c r="D643" s="87">
        <v>0.2964</v>
      </c>
      <c r="E643" s="89">
        <v>0.52159999999999995</v>
      </c>
      <c r="F643" s="89">
        <v>0.2016</v>
      </c>
      <c r="G643" s="89">
        <v>0.12239999999999999</v>
      </c>
      <c r="H643" s="89">
        <v>0.27650000000000002</v>
      </c>
      <c r="I643" s="89">
        <v>5.96E-2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4.5938270280331171E-2</v>
      </c>
      <c r="C772" s="96">
        <f t="shared" ref="C772:C779" si="24">-D68/$B$58</f>
        <v>-4.5716568997622761E-2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7.9899263946049459E-2</v>
      </c>
      <c r="C773" s="96">
        <f t="shared" si="24"/>
        <v>-7.0388307377586889E-2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2.591998205898734E-2</v>
      </c>
      <c r="C774" s="96">
        <f t="shared" si="24"/>
        <v>-2.4235450746598278E-2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5.7358590013993647E-2</v>
      </c>
      <c r="C775" s="96">
        <f t="shared" si="24"/>
        <v>-5.7090214777030836E-2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9.1784900235845762E-2</v>
      </c>
      <c r="C776" s="96">
        <f t="shared" si="24"/>
        <v>-9.9507447483975039E-2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7.1427941248875484E-2</v>
      </c>
      <c r="C777" s="96">
        <f t="shared" si="24"/>
        <v>-7.7257347376881086E-2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6.2821434842732962E-2</v>
      </c>
      <c r="C778" s="96">
        <f t="shared" si="24"/>
        <v>-6.8226791020500402E-2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5.490564604009919E-2</v>
      </c>
      <c r="C779" s="96">
        <f t="shared" si="24"/>
        <v>-6.7521843552889704E-2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93.09</v>
      </c>
      <c r="D785" s="97">
        <v>83.93</v>
      </c>
      <c r="E785" s="97">
        <v>71.040000000000006</v>
      </c>
      <c r="F785" s="97">
        <v>68.599999999999994</v>
      </c>
      <c r="G785" s="94">
        <v>47.08</v>
      </c>
      <c r="H785" s="97">
        <v>41.47</v>
      </c>
      <c r="I785" s="97">
        <v>32.43</v>
      </c>
      <c r="J785" s="97">
        <v>31.49</v>
      </c>
      <c r="K785" s="94">
        <v>19.28</v>
      </c>
      <c r="L785" s="94">
        <v>19.47</v>
      </c>
      <c r="M785" s="94">
        <v>18.54</v>
      </c>
      <c r="N785" s="97">
        <v>16.920000000000002</v>
      </c>
      <c r="O785" s="94">
        <v>3.03</v>
      </c>
      <c r="P785" s="94">
        <v>2.69</v>
      </c>
      <c r="Q785" s="94">
        <v>2.2999999999999998</v>
      </c>
      <c r="R785" s="97">
        <v>2.2999999999999998</v>
      </c>
      <c r="W785" s="93"/>
    </row>
    <row r="786" spans="1:23" x14ac:dyDescent="0.2">
      <c r="A786" s="94"/>
      <c r="B786" s="94" t="s">
        <v>225</v>
      </c>
      <c r="C786" s="94">
        <v>95.3</v>
      </c>
      <c r="D786" s="97">
        <v>85.69</v>
      </c>
      <c r="E786" s="97">
        <v>67.319999999999993</v>
      </c>
      <c r="F786" s="97">
        <v>71.459999999999994</v>
      </c>
      <c r="G786" s="94">
        <v>45.47</v>
      </c>
      <c r="H786" s="97">
        <v>39.46</v>
      </c>
      <c r="I786" s="97">
        <v>27.52</v>
      </c>
      <c r="J786" s="97">
        <v>31.29</v>
      </c>
      <c r="K786" s="94">
        <v>22.31</v>
      </c>
      <c r="L786" s="94">
        <v>20.21</v>
      </c>
      <c r="M786" s="94">
        <v>18.11</v>
      </c>
      <c r="N786" s="97">
        <v>18.399999999999999</v>
      </c>
      <c r="O786" s="94">
        <v>3.66</v>
      </c>
      <c r="P786" s="94">
        <v>3.03</v>
      </c>
      <c r="Q786" s="94">
        <v>2.81</v>
      </c>
      <c r="R786" s="97">
        <v>2.0099999999999998</v>
      </c>
      <c r="W786" s="93"/>
    </row>
    <row r="787" spans="1:23" x14ac:dyDescent="0.2">
      <c r="A787" s="94"/>
      <c r="B787" s="94" t="s">
        <v>226</v>
      </c>
      <c r="C787" s="94">
        <v>100.91</v>
      </c>
      <c r="D787" s="97">
        <v>85.66</v>
      </c>
      <c r="E787" s="97">
        <v>92.67</v>
      </c>
      <c r="F787" s="97">
        <v>92.98</v>
      </c>
      <c r="G787" s="94">
        <v>48.42</v>
      </c>
      <c r="H787" s="97">
        <v>36.99</v>
      </c>
      <c r="I787" s="97">
        <v>38.32</v>
      </c>
      <c r="J787" s="97">
        <v>38.89</v>
      </c>
      <c r="K787" s="94">
        <v>23.07</v>
      </c>
      <c r="L787" s="94">
        <v>22.54</v>
      </c>
      <c r="M787" s="94">
        <v>26.22</v>
      </c>
      <c r="N787" s="97">
        <v>24.41</v>
      </c>
      <c r="O787" s="94">
        <v>2.69</v>
      </c>
      <c r="P787" s="94">
        <v>3.94</v>
      </c>
      <c r="Q787" s="94">
        <v>3.83</v>
      </c>
      <c r="R787" s="97">
        <v>3.52</v>
      </c>
      <c r="W787" s="93"/>
    </row>
    <row r="788" spans="1:23" x14ac:dyDescent="0.2">
      <c r="A788" s="94"/>
      <c r="B788" s="94" t="s">
        <v>227</v>
      </c>
      <c r="C788" s="94">
        <v>102.16</v>
      </c>
      <c r="D788" s="97">
        <v>52.58</v>
      </c>
      <c r="E788" s="97">
        <v>93.03</v>
      </c>
      <c r="F788" s="97">
        <v>93.37</v>
      </c>
      <c r="G788" s="94">
        <v>46.83</v>
      </c>
      <c r="H788" s="97">
        <v>21.43</v>
      </c>
      <c r="I788" s="97">
        <v>36.479999999999997</v>
      </c>
      <c r="J788" s="97">
        <v>36.369999999999997</v>
      </c>
      <c r="K788" s="94">
        <v>24.49</v>
      </c>
      <c r="L788" s="94">
        <v>13.61</v>
      </c>
      <c r="M788" s="94">
        <v>27.58</v>
      </c>
      <c r="N788" s="97">
        <v>26.53</v>
      </c>
      <c r="O788" s="94">
        <v>3.12</v>
      </c>
      <c r="P788" s="94">
        <v>1.5</v>
      </c>
      <c r="Q788" s="94">
        <v>3.23</v>
      </c>
      <c r="R788" s="97">
        <v>4.1399999999999997</v>
      </c>
      <c r="W788" s="93"/>
    </row>
    <row r="789" spans="1:23" x14ac:dyDescent="0.2">
      <c r="A789" s="94"/>
      <c r="B789" s="94" t="s">
        <v>228</v>
      </c>
      <c r="C789" s="94">
        <v>116.11</v>
      </c>
      <c r="D789" s="97">
        <v>59.61</v>
      </c>
      <c r="E789" s="97">
        <v>91.9</v>
      </c>
      <c r="F789" s="97">
        <v>96.49</v>
      </c>
      <c r="G789" s="94">
        <v>51.05</v>
      </c>
      <c r="H789" s="97">
        <v>25.31</v>
      </c>
      <c r="I789" s="97">
        <v>36.99</v>
      </c>
      <c r="J789" s="97">
        <v>36.28</v>
      </c>
      <c r="K789" s="94">
        <v>29.76</v>
      </c>
      <c r="L789" s="94">
        <v>15.51</v>
      </c>
      <c r="M789" s="94">
        <v>26.25</v>
      </c>
      <c r="N789" s="97">
        <v>28.55</v>
      </c>
      <c r="O789" s="94">
        <v>4</v>
      </c>
      <c r="P789" s="94">
        <v>2.5499999999999998</v>
      </c>
      <c r="Q789" s="94">
        <v>3.83</v>
      </c>
      <c r="R789" s="97">
        <v>4.28</v>
      </c>
      <c r="W789" s="93"/>
    </row>
    <row r="790" spans="1:23" x14ac:dyDescent="0.2">
      <c r="A790" s="94"/>
      <c r="B790" s="94" t="s">
        <v>229</v>
      </c>
      <c r="C790" s="94">
        <v>102.93</v>
      </c>
      <c r="D790" s="97">
        <v>76.08</v>
      </c>
      <c r="E790" s="97">
        <v>93.74</v>
      </c>
      <c r="F790" s="97">
        <v>95.73</v>
      </c>
      <c r="G790" s="94">
        <v>46.32</v>
      </c>
      <c r="H790" s="97">
        <v>33.53</v>
      </c>
      <c r="I790" s="97">
        <v>37.9</v>
      </c>
      <c r="J790" s="97">
        <v>35.549999999999997</v>
      </c>
      <c r="K790" s="94">
        <v>25.14</v>
      </c>
      <c r="L790" s="94">
        <v>21.26</v>
      </c>
      <c r="M790" s="94">
        <v>26.19</v>
      </c>
      <c r="N790" s="97">
        <v>28.46</v>
      </c>
      <c r="O790" s="94">
        <v>3.66</v>
      </c>
      <c r="P790" s="94">
        <v>2.4700000000000002</v>
      </c>
      <c r="Q790" s="94">
        <v>3.8</v>
      </c>
      <c r="R790" s="97">
        <v>4.25</v>
      </c>
      <c r="W790" s="93"/>
    </row>
    <row r="791" spans="1:23" x14ac:dyDescent="0.2">
      <c r="A791" s="94"/>
      <c r="B791" s="94" t="s">
        <v>230</v>
      </c>
      <c r="C791" s="94">
        <v>106.92</v>
      </c>
      <c r="D791" s="97">
        <v>65.790000000000006</v>
      </c>
      <c r="E791" s="97">
        <v>83.93</v>
      </c>
      <c r="F791" s="97">
        <v>88.87</v>
      </c>
      <c r="G791" s="94">
        <v>49.52</v>
      </c>
      <c r="H791" s="97">
        <v>27.55</v>
      </c>
      <c r="I791" s="97">
        <v>33</v>
      </c>
      <c r="J791" s="97">
        <v>33.82</v>
      </c>
      <c r="K791" s="94">
        <v>27.13</v>
      </c>
      <c r="L791" s="94">
        <v>17.260000000000002</v>
      </c>
      <c r="M791" s="94">
        <v>24.95</v>
      </c>
      <c r="N791" s="97">
        <v>24.66</v>
      </c>
      <c r="O791" s="94">
        <v>3.26</v>
      </c>
      <c r="P791" s="94">
        <v>2.44</v>
      </c>
      <c r="Q791" s="94">
        <v>4</v>
      </c>
      <c r="R791" s="97">
        <v>3.74</v>
      </c>
      <c r="W791" s="93"/>
    </row>
    <row r="792" spans="1:23" x14ac:dyDescent="0.2">
      <c r="A792" s="94"/>
      <c r="B792" s="94" t="s">
        <v>231</v>
      </c>
      <c r="C792" s="94">
        <v>113.25</v>
      </c>
      <c r="D792" s="97">
        <v>77.25</v>
      </c>
      <c r="E792" s="97">
        <v>92.5</v>
      </c>
      <c r="F792" s="97">
        <v>103.35</v>
      </c>
      <c r="G792" s="94">
        <v>50.54</v>
      </c>
      <c r="H792" s="97">
        <v>32.880000000000003</v>
      </c>
      <c r="I792" s="97">
        <v>36.71</v>
      </c>
      <c r="J792" s="97">
        <v>40.79</v>
      </c>
      <c r="K792" s="94">
        <v>29.06</v>
      </c>
      <c r="L792" s="94">
        <v>21.66</v>
      </c>
      <c r="M792" s="94">
        <v>27.61</v>
      </c>
      <c r="N792" s="97">
        <v>29.79</v>
      </c>
      <c r="O792" s="94">
        <v>3.83</v>
      </c>
      <c r="P792" s="94">
        <v>2.86</v>
      </c>
      <c r="Q792" s="94">
        <v>3.74</v>
      </c>
      <c r="R792" s="97">
        <v>4.79</v>
      </c>
      <c r="W792" s="93"/>
    </row>
    <row r="793" spans="1:23" x14ac:dyDescent="0.2">
      <c r="A793" s="94"/>
      <c r="B793" s="94" t="s">
        <v>232</v>
      </c>
      <c r="C793" s="94">
        <v>101.99</v>
      </c>
      <c r="D793" s="97">
        <v>81.92</v>
      </c>
      <c r="E793" s="97">
        <v>86.71</v>
      </c>
      <c r="F793" s="97">
        <v>90.14</v>
      </c>
      <c r="G793" s="94">
        <v>46.86</v>
      </c>
      <c r="H793" s="97">
        <v>33.99</v>
      </c>
      <c r="I793" s="97">
        <v>36.11</v>
      </c>
      <c r="J793" s="97">
        <v>36.11</v>
      </c>
      <c r="K793" s="94">
        <v>25</v>
      </c>
      <c r="L793" s="94">
        <v>22.45</v>
      </c>
      <c r="M793" s="94">
        <v>26.14</v>
      </c>
      <c r="N793" s="97">
        <v>26.99</v>
      </c>
      <c r="O793" s="94">
        <v>3.97</v>
      </c>
      <c r="P793" s="94">
        <v>3.03</v>
      </c>
      <c r="Q793" s="94">
        <v>3.12</v>
      </c>
      <c r="R793" s="97">
        <v>4.1100000000000003</v>
      </c>
      <c r="W793" s="93"/>
    </row>
    <row r="794" spans="1:23" x14ac:dyDescent="0.2">
      <c r="A794" s="94"/>
      <c r="B794" s="94" t="s">
        <v>233</v>
      </c>
      <c r="C794" s="94">
        <v>103.18</v>
      </c>
      <c r="D794" s="97">
        <v>87.31</v>
      </c>
      <c r="E794" s="97">
        <v>93.57</v>
      </c>
      <c r="F794" s="97">
        <v>94.85</v>
      </c>
      <c r="G794" s="94">
        <v>48.9</v>
      </c>
      <c r="H794" s="97">
        <v>38.61</v>
      </c>
      <c r="I794" s="97">
        <v>39.630000000000003</v>
      </c>
      <c r="J794" s="97">
        <v>38.07</v>
      </c>
      <c r="K794" s="94">
        <v>24.38</v>
      </c>
      <c r="L794" s="94">
        <v>22.99</v>
      </c>
      <c r="M794" s="94">
        <v>25.12</v>
      </c>
      <c r="N794" s="97">
        <v>26.33</v>
      </c>
      <c r="O794" s="94">
        <v>3.54</v>
      </c>
      <c r="P794" s="94">
        <v>3.43</v>
      </c>
      <c r="Q794" s="94">
        <v>4.1399999999999997</v>
      </c>
      <c r="R794" s="97">
        <v>5.22</v>
      </c>
      <c r="W794" s="93"/>
    </row>
    <row r="795" spans="1:23" x14ac:dyDescent="0.2">
      <c r="A795" s="94"/>
      <c r="B795" s="94" t="s">
        <v>234</v>
      </c>
      <c r="C795" s="94">
        <v>87.25</v>
      </c>
      <c r="D795" s="97">
        <v>74.98</v>
      </c>
      <c r="E795" s="97">
        <v>86.34</v>
      </c>
      <c r="F795" s="97">
        <v>86.49</v>
      </c>
      <c r="G795" s="94">
        <v>41.02</v>
      </c>
      <c r="H795" s="97">
        <v>32.49</v>
      </c>
      <c r="I795" s="97">
        <v>38.270000000000003</v>
      </c>
      <c r="J795" s="97">
        <v>38.01</v>
      </c>
      <c r="K795" s="94">
        <v>20.239999999999998</v>
      </c>
      <c r="L795" s="94">
        <v>19.5</v>
      </c>
      <c r="M795" s="94">
        <v>22.08</v>
      </c>
      <c r="N795" s="97">
        <v>21.46</v>
      </c>
      <c r="O795" s="94">
        <v>2.66</v>
      </c>
      <c r="P795" s="94">
        <v>3.06</v>
      </c>
      <c r="Q795" s="94">
        <v>3.15</v>
      </c>
      <c r="R795" s="97">
        <v>3.23</v>
      </c>
      <c r="W795" s="93"/>
    </row>
    <row r="796" spans="1:23" x14ac:dyDescent="0.2">
      <c r="A796" s="94"/>
      <c r="B796" s="94" t="s">
        <v>235</v>
      </c>
      <c r="C796" s="94">
        <v>79.17</v>
      </c>
      <c r="D796" s="97">
        <v>71.86</v>
      </c>
      <c r="E796" s="97">
        <v>85.75</v>
      </c>
      <c r="F796" s="97"/>
      <c r="G796" s="94">
        <v>37.28</v>
      </c>
      <c r="H796" s="97">
        <v>32.340000000000003</v>
      </c>
      <c r="I796" s="97">
        <v>37.19</v>
      </c>
      <c r="J796" s="97"/>
      <c r="K796" s="94">
        <v>19.079999999999998</v>
      </c>
      <c r="L796" s="94">
        <v>17.940000000000001</v>
      </c>
      <c r="M796" s="94">
        <v>22.2</v>
      </c>
      <c r="N796" s="97"/>
      <c r="O796" s="94">
        <v>2.2400000000000002</v>
      </c>
      <c r="P796" s="94">
        <v>2.58</v>
      </c>
      <c r="Q796" s="94">
        <v>3.12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0.06</v>
      </c>
      <c r="D801" s="97">
        <v>0.03</v>
      </c>
      <c r="E801" s="97">
        <v>0.03</v>
      </c>
      <c r="F801" s="97">
        <v>0.09</v>
      </c>
      <c r="G801" s="94">
        <v>11.96</v>
      </c>
      <c r="H801" s="97">
        <v>10.46</v>
      </c>
      <c r="I801" s="97">
        <v>8.84</v>
      </c>
      <c r="J801" s="97">
        <v>8.84</v>
      </c>
      <c r="K801" s="94">
        <v>1.73</v>
      </c>
      <c r="L801" s="94">
        <v>1.05</v>
      </c>
      <c r="M801" s="94">
        <v>0.99</v>
      </c>
      <c r="N801" s="97">
        <v>0.14000000000000001</v>
      </c>
      <c r="O801" s="94">
        <v>9.9499999999999993</v>
      </c>
      <c r="P801" s="94">
        <v>8.76</v>
      </c>
      <c r="Q801" s="94">
        <v>7.91</v>
      </c>
      <c r="R801" s="97">
        <v>8.82</v>
      </c>
    </row>
    <row r="802" spans="1:18" x14ac:dyDescent="0.2">
      <c r="A802" s="94"/>
      <c r="B802" s="94" t="s">
        <v>225</v>
      </c>
      <c r="C802" s="94">
        <v>0.09</v>
      </c>
      <c r="D802" s="97">
        <v>0.14000000000000001</v>
      </c>
      <c r="E802" s="97">
        <v>0.03</v>
      </c>
      <c r="F802" s="97">
        <v>0.11</v>
      </c>
      <c r="G802" s="94">
        <v>10.83</v>
      </c>
      <c r="H802" s="97">
        <v>12.22</v>
      </c>
      <c r="I802" s="97">
        <v>9.3800000000000008</v>
      </c>
      <c r="J802" s="97">
        <v>9.2100000000000009</v>
      </c>
      <c r="K802" s="94">
        <v>1.96</v>
      </c>
      <c r="L802" s="94">
        <v>1.56</v>
      </c>
      <c r="M802" s="94">
        <v>0.88</v>
      </c>
      <c r="N802" s="97">
        <v>1.36</v>
      </c>
      <c r="O802" s="94">
        <v>11</v>
      </c>
      <c r="P802" s="94">
        <v>9.07</v>
      </c>
      <c r="Q802" s="94">
        <v>8.59</v>
      </c>
      <c r="R802" s="97">
        <v>9.07</v>
      </c>
    </row>
    <row r="803" spans="1:18" x14ac:dyDescent="0.2">
      <c r="A803" s="94"/>
      <c r="B803" s="94" t="s">
        <v>226</v>
      </c>
      <c r="C803" s="94">
        <v>0.09</v>
      </c>
      <c r="D803" s="97">
        <v>0.17</v>
      </c>
      <c r="E803" s="97">
        <v>0.09</v>
      </c>
      <c r="F803" s="97">
        <v>0.11</v>
      </c>
      <c r="G803" s="94">
        <v>13.07</v>
      </c>
      <c r="H803" s="97">
        <v>11.65</v>
      </c>
      <c r="I803" s="97">
        <v>11.54</v>
      </c>
      <c r="J803" s="97">
        <v>12.02</v>
      </c>
      <c r="K803" s="94">
        <v>2.1</v>
      </c>
      <c r="L803" s="94">
        <v>1.02</v>
      </c>
      <c r="M803" s="94">
        <v>1.1100000000000001</v>
      </c>
      <c r="N803" s="97">
        <v>1.56</v>
      </c>
      <c r="O803" s="94">
        <v>11.48</v>
      </c>
      <c r="P803" s="94">
        <v>9.35</v>
      </c>
      <c r="Q803" s="94">
        <v>11.57</v>
      </c>
      <c r="R803" s="97">
        <v>12.47</v>
      </c>
    </row>
    <row r="804" spans="1:18" x14ac:dyDescent="0.2">
      <c r="A804" s="94"/>
      <c r="B804" s="94" t="s">
        <v>227</v>
      </c>
      <c r="C804" s="94">
        <v>0.14000000000000001</v>
      </c>
      <c r="D804" s="97">
        <v>0.06</v>
      </c>
      <c r="E804" s="97">
        <v>0.03</v>
      </c>
      <c r="F804" s="97">
        <v>0.09</v>
      </c>
      <c r="G804" s="94">
        <v>14.49</v>
      </c>
      <c r="H804" s="97">
        <v>8.8699999999999992</v>
      </c>
      <c r="I804" s="97">
        <v>13.24</v>
      </c>
      <c r="J804" s="97">
        <v>13.55</v>
      </c>
      <c r="K804" s="94">
        <v>1.59</v>
      </c>
      <c r="L804" s="94">
        <v>0.94</v>
      </c>
      <c r="M804" s="94">
        <v>1.42</v>
      </c>
      <c r="N804" s="97">
        <v>1.1100000000000001</v>
      </c>
      <c r="O804" s="94">
        <v>11.51</v>
      </c>
      <c r="P804" s="94">
        <v>6.18</v>
      </c>
      <c r="Q804" s="94">
        <v>11.06</v>
      </c>
      <c r="R804" s="97">
        <v>11.59</v>
      </c>
    </row>
    <row r="805" spans="1:18" x14ac:dyDescent="0.2">
      <c r="A805" s="94"/>
      <c r="B805" s="94" t="s">
        <v>228</v>
      </c>
      <c r="C805" s="94">
        <v>0.11</v>
      </c>
      <c r="D805" s="97">
        <v>0.06</v>
      </c>
      <c r="E805" s="97">
        <v>0.14000000000000001</v>
      </c>
      <c r="F805" s="97">
        <v>0.2</v>
      </c>
      <c r="G805" s="94">
        <v>15.96</v>
      </c>
      <c r="H805" s="97">
        <v>8.73</v>
      </c>
      <c r="I805" s="97">
        <v>12.1</v>
      </c>
      <c r="J805" s="97">
        <v>13.69</v>
      </c>
      <c r="K805" s="94">
        <v>1.59</v>
      </c>
      <c r="L805" s="94">
        <v>0.91</v>
      </c>
      <c r="M805" s="94">
        <v>1.28</v>
      </c>
      <c r="N805" s="97">
        <v>1.47</v>
      </c>
      <c r="O805" s="94">
        <v>13.63</v>
      </c>
      <c r="P805" s="94">
        <v>6.55</v>
      </c>
      <c r="Q805" s="94">
        <v>11.31</v>
      </c>
      <c r="R805" s="97">
        <v>12.02</v>
      </c>
    </row>
    <row r="806" spans="1:18" x14ac:dyDescent="0.2">
      <c r="A806" s="94"/>
      <c r="B806" s="94" t="s">
        <v>229</v>
      </c>
      <c r="C806" s="94">
        <v>0.09</v>
      </c>
      <c r="D806" s="97">
        <v>0.11</v>
      </c>
      <c r="E806" s="97">
        <v>0.11</v>
      </c>
      <c r="F806" s="97">
        <v>0.28000000000000003</v>
      </c>
      <c r="G806" s="94">
        <v>13.66</v>
      </c>
      <c r="H806" s="97">
        <v>9.75</v>
      </c>
      <c r="I806" s="97">
        <v>12.33</v>
      </c>
      <c r="J806" s="97">
        <v>13.07</v>
      </c>
      <c r="K806" s="94">
        <v>1.33</v>
      </c>
      <c r="L806" s="94">
        <v>1.08</v>
      </c>
      <c r="M806" s="94">
        <v>1.42</v>
      </c>
      <c r="N806" s="97">
        <v>1.36</v>
      </c>
      <c r="O806" s="94">
        <v>12.73</v>
      </c>
      <c r="P806" s="94">
        <v>7.88</v>
      </c>
      <c r="Q806" s="94">
        <v>11.99</v>
      </c>
      <c r="R806" s="97">
        <v>12.76</v>
      </c>
    </row>
    <row r="807" spans="1:18" x14ac:dyDescent="0.2">
      <c r="A807" s="94"/>
      <c r="B807" s="94" t="s">
        <v>230</v>
      </c>
      <c r="C807" s="94">
        <v>0.03</v>
      </c>
      <c r="D807" s="97">
        <v>0.06</v>
      </c>
      <c r="E807" s="97">
        <v>0.06</v>
      </c>
      <c r="F807" s="97">
        <v>0.09</v>
      </c>
      <c r="G807" s="94">
        <v>13.52</v>
      </c>
      <c r="H807" s="97">
        <v>9.86</v>
      </c>
      <c r="I807" s="97">
        <v>10.55</v>
      </c>
      <c r="J807" s="97">
        <v>12.39</v>
      </c>
      <c r="K807" s="94">
        <v>1.87</v>
      </c>
      <c r="L807" s="94">
        <v>0.82</v>
      </c>
      <c r="M807" s="94">
        <v>1.1299999999999999</v>
      </c>
      <c r="N807" s="97">
        <v>1.22</v>
      </c>
      <c r="O807" s="94">
        <v>11.59</v>
      </c>
      <c r="P807" s="94">
        <v>7.8</v>
      </c>
      <c r="Q807" s="94">
        <v>10.26</v>
      </c>
      <c r="R807" s="97">
        <v>12.95</v>
      </c>
    </row>
    <row r="808" spans="1:18" x14ac:dyDescent="0.2">
      <c r="A808" s="94"/>
      <c r="B808" s="94" t="s">
        <v>231</v>
      </c>
      <c r="C808" s="94">
        <v>0.06</v>
      </c>
      <c r="D808" s="97">
        <v>0.06</v>
      </c>
      <c r="E808" s="97">
        <v>0.09</v>
      </c>
      <c r="F808" s="97">
        <v>0.14000000000000001</v>
      </c>
      <c r="G808" s="94">
        <v>14.4</v>
      </c>
      <c r="H808" s="97">
        <v>10.4</v>
      </c>
      <c r="I808" s="97">
        <v>12.39</v>
      </c>
      <c r="J808" s="97">
        <v>12.98</v>
      </c>
      <c r="K808" s="94">
        <v>2.1</v>
      </c>
      <c r="L808" s="94">
        <v>0.68</v>
      </c>
      <c r="M808" s="94">
        <v>0.94</v>
      </c>
      <c r="N808" s="97">
        <v>1.3</v>
      </c>
      <c r="O808" s="94">
        <v>13.27</v>
      </c>
      <c r="P808" s="94">
        <v>8.6999999999999993</v>
      </c>
      <c r="Q808" s="94">
        <v>11.03</v>
      </c>
      <c r="R808" s="97">
        <v>13.55</v>
      </c>
    </row>
    <row r="809" spans="1:18" x14ac:dyDescent="0.2">
      <c r="A809" s="94"/>
      <c r="B809" s="94" t="s">
        <v>232</v>
      </c>
      <c r="C809" s="94">
        <v>0.2</v>
      </c>
      <c r="D809" s="97">
        <v>0.06</v>
      </c>
      <c r="E809" s="97">
        <v>0.03</v>
      </c>
      <c r="F809" s="97">
        <v>0.09</v>
      </c>
      <c r="G809" s="94">
        <v>14.2</v>
      </c>
      <c r="H809" s="97">
        <v>11.4</v>
      </c>
      <c r="I809" s="97">
        <v>11.03</v>
      </c>
      <c r="J809" s="97">
        <v>11.85</v>
      </c>
      <c r="K809" s="94">
        <v>1.5</v>
      </c>
      <c r="L809" s="94">
        <v>1.25</v>
      </c>
      <c r="M809" s="94">
        <v>0.56999999999999995</v>
      </c>
      <c r="N809" s="97">
        <v>1.25</v>
      </c>
      <c r="O809" s="94">
        <v>10.26</v>
      </c>
      <c r="P809" s="94">
        <v>9.75</v>
      </c>
      <c r="Q809" s="94">
        <v>9.7200000000000006</v>
      </c>
      <c r="R809" s="97">
        <v>9.75</v>
      </c>
    </row>
    <row r="810" spans="1:18" x14ac:dyDescent="0.2">
      <c r="A810" s="94"/>
      <c r="B810" s="94" t="s">
        <v>233</v>
      </c>
      <c r="C810" s="94">
        <v>0.2</v>
      </c>
      <c r="D810" s="97">
        <v>0.09</v>
      </c>
      <c r="E810" s="97">
        <v>0.03</v>
      </c>
      <c r="F810" s="97">
        <v>0.17</v>
      </c>
      <c r="G810" s="94">
        <v>12.93</v>
      </c>
      <c r="H810" s="97">
        <v>10.6</v>
      </c>
      <c r="I810" s="97">
        <v>12.44</v>
      </c>
      <c r="J810" s="97">
        <v>12.61</v>
      </c>
      <c r="K810" s="94">
        <v>1.59</v>
      </c>
      <c r="L810" s="94">
        <v>1.1599999999999999</v>
      </c>
      <c r="M810" s="94">
        <v>0.77</v>
      </c>
      <c r="N810" s="97">
        <v>1.5</v>
      </c>
      <c r="O810" s="94">
        <v>11.65</v>
      </c>
      <c r="P810" s="94">
        <v>10.43</v>
      </c>
      <c r="Q810" s="94">
        <v>11.45</v>
      </c>
      <c r="R810" s="97">
        <v>10.94</v>
      </c>
    </row>
    <row r="811" spans="1:18" x14ac:dyDescent="0.2">
      <c r="A811" s="94"/>
      <c r="B811" s="94" t="s">
        <v>234</v>
      </c>
      <c r="C811" s="94">
        <v>0.09</v>
      </c>
      <c r="D811" s="97">
        <v>0.11</v>
      </c>
      <c r="E811" s="97">
        <v>0.09</v>
      </c>
      <c r="F811" s="97">
        <v>0.14000000000000001</v>
      </c>
      <c r="G811" s="94">
        <v>11.57</v>
      </c>
      <c r="H811" s="97">
        <v>10.83</v>
      </c>
      <c r="I811" s="97">
        <v>11.57</v>
      </c>
      <c r="J811" s="97">
        <v>11.03</v>
      </c>
      <c r="K811" s="94">
        <v>1.42</v>
      </c>
      <c r="L811" s="94">
        <v>0.88</v>
      </c>
      <c r="M811" s="94">
        <v>0.48</v>
      </c>
      <c r="N811" s="97">
        <v>1.42</v>
      </c>
      <c r="O811" s="94">
        <v>10.26</v>
      </c>
      <c r="P811" s="94">
        <v>8.11</v>
      </c>
      <c r="Q811" s="94">
        <v>10.72</v>
      </c>
      <c r="R811" s="97">
        <v>11.2</v>
      </c>
    </row>
    <row r="812" spans="1:18" x14ac:dyDescent="0.2">
      <c r="A812" s="94"/>
      <c r="B812" s="94" t="s">
        <v>235</v>
      </c>
      <c r="C812" s="94">
        <v>0.09</v>
      </c>
      <c r="D812" s="97">
        <v>0.06</v>
      </c>
      <c r="E812" s="97">
        <v>0.06</v>
      </c>
      <c r="F812" s="97"/>
      <c r="G812" s="94">
        <v>10.89</v>
      </c>
      <c r="H812" s="97">
        <v>9.4700000000000006</v>
      </c>
      <c r="I812" s="97">
        <v>11.93</v>
      </c>
      <c r="J812" s="97"/>
      <c r="K812" s="94">
        <v>1.08</v>
      </c>
      <c r="L812" s="94">
        <v>1.1599999999999999</v>
      </c>
      <c r="M812" s="94">
        <v>0.68</v>
      </c>
      <c r="N812" s="97"/>
      <c r="O812" s="94">
        <v>8.5299999999999994</v>
      </c>
      <c r="P812" s="94">
        <v>8.31</v>
      </c>
      <c r="Q812" s="94">
        <v>10.57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2647559</v>
      </c>
      <c r="D818" s="101">
        <v>903963</v>
      </c>
      <c r="E818" s="101">
        <v>1633690</v>
      </c>
      <c r="F818" s="101">
        <v>829110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2637046</v>
      </c>
      <c r="D819" s="101">
        <v>891468</v>
      </c>
      <c r="E819" s="101">
        <v>1619929</v>
      </c>
      <c r="F819" s="101">
        <v>827577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2608365</v>
      </c>
      <c r="D820" s="101">
        <v>885289</v>
      </c>
      <c r="E820" s="101">
        <v>1606754</v>
      </c>
      <c r="F820" s="101">
        <v>785581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2609702</v>
      </c>
      <c r="D821" s="101">
        <v>881869</v>
      </c>
      <c r="E821" s="101">
        <v>1608933</v>
      </c>
      <c r="F821" s="101">
        <v>789177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2600540</v>
      </c>
      <c r="D822" s="101">
        <v>877650</v>
      </c>
      <c r="E822" s="101">
        <v>1606830</v>
      </c>
      <c r="F822" s="101">
        <v>788726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2618029</v>
      </c>
      <c r="D823" s="101">
        <v>880435</v>
      </c>
      <c r="E823" s="101">
        <v>1656330</v>
      </c>
      <c r="F823" s="101">
        <v>802306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2545462</v>
      </c>
      <c r="D824" s="101">
        <v>878717</v>
      </c>
      <c r="E824" s="101">
        <v>1597127</v>
      </c>
      <c r="F824" s="101">
        <v>806969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2557784</v>
      </c>
      <c r="D825" s="101">
        <v>884898</v>
      </c>
      <c r="E825" s="101">
        <v>1602631</v>
      </c>
      <c r="F825" s="101">
        <v>818875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2547073</v>
      </c>
      <c r="D826" s="101">
        <v>879215</v>
      </c>
      <c r="E826" s="101">
        <v>1590073</v>
      </c>
      <c r="F826" s="101">
        <v>814633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2538363</v>
      </c>
      <c r="D827" s="101">
        <v>883266</v>
      </c>
      <c r="E827" s="101">
        <v>1576947</v>
      </c>
      <c r="F827" s="101">
        <v>815181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2535368</v>
      </c>
      <c r="D828" s="101">
        <v>875795</v>
      </c>
      <c r="E828" s="101">
        <v>1580914</v>
      </c>
      <c r="F828" s="101">
        <v>811174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2541622</v>
      </c>
      <c r="D829" s="101">
        <v>883890</v>
      </c>
      <c r="E829" s="101">
        <v>1589079</v>
      </c>
      <c r="F829" s="101">
        <v>812002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2550993</v>
      </c>
      <c r="D830" s="101">
        <v>890298</v>
      </c>
      <c r="E830" s="101">
        <v>1591605</v>
      </c>
      <c r="F830" s="101">
        <v>825725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5387424</v>
      </c>
      <c r="D836" s="101">
        <v>1997571</v>
      </c>
      <c r="E836" s="101">
        <v>1962099</v>
      </c>
      <c r="F836" s="101">
        <v>1076848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5357922</v>
      </c>
      <c r="D837" s="101">
        <v>1984156</v>
      </c>
      <c r="E837" s="101">
        <v>1938841</v>
      </c>
      <c r="F837" s="101">
        <v>1077660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5279087</v>
      </c>
      <c r="D838" s="101">
        <v>2013452</v>
      </c>
      <c r="E838" s="101">
        <v>1909379</v>
      </c>
      <c r="F838" s="101">
        <v>1001401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5340388</v>
      </c>
      <c r="D839" s="101">
        <v>2061144</v>
      </c>
      <c r="E839" s="101">
        <v>1911543</v>
      </c>
      <c r="F839" s="101">
        <v>1010451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5374489</v>
      </c>
      <c r="D840" s="101">
        <v>2094459</v>
      </c>
      <c r="E840" s="101">
        <v>1908997</v>
      </c>
      <c r="F840" s="101">
        <v>1014800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5523209</v>
      </c>
      <c r="D841" s="101">
        <v>2124830</v>
      </c>
      <c r="E841" s="101">
        <v>2007433</v>
      </c>
      <c r="F841" s="101">
        <v>1042423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5611587</v>
      </c>
      <c r="D842" s="101">
        <v>2189571</v>
      </c>
      <c r="E842" s="101">
        <v>2018690</v>
      </c>
      <c r="F842" s="101">
        <v>1054932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5702841</v>
      </c>
      <c r="D843" s="101">
        <v>2226428</v>
      </c>
      <c r="E843" s="101">
        <v>2046232</v>
      </c>
      <c r="F843" s="101">
        <v>1080592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5691406</v>
      </c>
      <c r="D844" s="101">
        <v>2239617</v>
      </c>
      <c r="E844" s="101">
        <v>2023439</v>
      </c>
      <c r="F844" s="101">
        <v>1077079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5734833</v>
      </c>
      <c r="D845" s="101">
        <v>2278126</v>
      </c>
      <c r="E845" s="101">
        <v>2021536</v>
      </c>
      <c r="F845" s="101">
        <v>1078096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5642893</v>
      </c>
      <c r="D846" s="101">
        <v>2206962</v>
      </c>
      <c r="E846" s="101">
        <v>2029813</v>
      </c>
      <c r="F846" s="101">
        <v>1054577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5698702</v>
      </c>
      <c r="D847" s="101">
        <v>2240827</v>
      </c>
      <c r="E847" s="101">
        <v>2051100</v>
      </c>
      <c r="F847" s="101">
        <v>1059048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5694957</v>
      </c>
      <c r="D848" s="101">
        <v>2201987</v>
      </c>
      <c r="E848" s="101">
        <v>2063933</v>
      </c>
      <c r="F848" s="101">
        <v>1082246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142136216750</v>
      </c>
      <c r="D854" s="102">
        <v>30597455645</v>
      </c>
      <c r="E854" s="102">
        <v>4882025215</v>
      </c>
      <c r="F854" s="102">
        <v>6573797109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150414669749</v>
      </c>
      <c r="D855" s="102">
        <v>30182076546</v>
      </c>
      <c r="E855" s="102">
        <v>4909275788</v>
      </c>
      <c r="F855" s="102">
        <v>7017058221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146757032306</v>
      </c>
      <c r="D856" s="102">
        <v>30113997865</v>
      </c>
      <c r="E856" s="102">
        <v>4565530137</v>
      </c>
      <c r="F856" s="102">
        <v>6344549734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149822761219</v>
      </c>
      <c r="D857" s="102">
        <v>30415961996</v>
      </c>
      <c r="E857" s="102">
        <v>4716642479</v>
      </c>
      <c r="F857" s="102">
        <v>6142818189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150022843741</v>
      </c>
      <c r="D858" s="102">
        <v>30515552062</v>
      </c>
      <c r="E858" s="102">
        <v>4630826263</v>
      </c>
      <c r="F858" s="102">
        <v>6139921567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150605515947</v>
      </c>
      <c r="D859" s="102">
        <v>30666159983</v>
      </c>
      <c r="E859" s="102">
        <v>4548835030</v>
      </c>
      <c r="F859" s="102">
        <v>6308415987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150482612332</v>
      </c>
      <c r="D860" s="102">
        <v>30803482262</v>
      </c>
      <c r="E860" s="102">
        <v>4501622027</v>
      </c>
      <c r="F860" s="102">
        <v>6062305592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151858920980</v>
      </c>
      <c r="D861" s="102">
        <v>31661145185</v>
      </c>
      <c r="E861" s="102">
        <v>4533297470</v>
      </c>
      <c r="F861" s="102">
        <v>6482262564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151098033109</v>
      </c>
      <c r="D862" s="102">
        <v>31393658732</v>
      </c>
      <c r="E862" s="102">
        <v>4338984757</v>
      </c>
      <c r="F862" s="102">
        <v>6479860280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152090354916</v>
      </c>
      <c r="D863" s="102">
        <v>31390356370</v>
      </c>
      <c r="E863" s="102">
        <v>4282433045</v>
      </c>
      <c r="F863" s="102">
        <v>6328500357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152015650467</v>
      </c>
      <c r="D864" s="102">
        <v>30763363321</v>
      </c>
      <c r="E864" s="102">
        <v>4338000498</v>
      </c>
      <c r="F864" s="102">
        <v>6452602748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153446041278</v>
      </c>
      <c r="D865" s="102">
        <v>31096022182</v>
      </c>
      <c r="E865" s="102">
        <v>5412318161</v>
      </c>
      <c r="F865" s="102">
        <v>6406779230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155237858418</v>
      </c>
      <c r="D866" s="102">
        <v>32005625090</v>
      </c>
      <c r="E866" s="102">
        <v>5985706239</v>
      </c>
      <c r="F866" s="102">
        <v>6542959570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26383</v>
      </c>
      <c r="D872" s="102">
        <v>15317</v>
      </c>
      <c r="E872" s="102">
        <v>2488</v>
      </c>
      <c r="F872" s="102">
        <v>6105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28073</v>
      </c>
      <c r="D873" s="102">
        <v>15212</v>
      </c>
      <c r="E873" s="102">
        <v>2532</v>
      </c>
      <c r="F873" s="102">
        <v>6511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27800</v>
      </c>
      <c r="D874" s="102">
        <v>14956</v>
      </c>
      <c r="E874" s="102">
        <v>2391</v>
      </c>
      <c r="F874" s="102">
        <v>6336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28055</v>
      </c>
      <c r="D875" s="102">
        <v>14757</v>
      </c>
      <c r="E875" s="102">
        <v>2467</v>
      </c>
      <c r="F875" s="102">
        <v>6079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27914</v>
      </c>
      <c r="D876" s="102">
        <v>14570</v>
      </c>
      <c r="E876" s="102">
        <v>2426</v>
      </c>
      <c r="F876" s="102">
        <v>6050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27268</v>
      </c>
      <c r="D877" s="102">
        <v>14432</v>
      </c>
      <c r="E877" s="102">
        <v>2266</v>
      </c>
      <c r="F877" s="102">
        <v>6052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26816</v>
      </c>
      <c r="D878" s="102">
        <v>14068</v>
      </c>
      <c r="E878" s="102">
        <v>2230</v>
      </c>
      <c r="F878" s="102">
        <v>5747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26629</v>
      </c>
      <c r="D879" s="102">
        <v>14221</v>
      </c>
      <c r="E879" s="102">
        <v>2215</v>
      </c>
      <c r="F879" s="102">
        <v>5999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26548</v>
      </c>
      <c r="D880" s="102">
        <v>14017</v>
      </c>
      <c r="E880" s="102">
        <v>2144</v>
      </c>
      <c r="F880" s="102">
        <v>6016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26520</v>
      </c>
      <c r="D881" s="102">
        <v>13779</v>
      </c>
      <c r="E881" s="102">
        <v>2118</v>
      </c>
      <c r="F881" s="102">
        <v>5870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26939</v>
      </c>
      <c r="D882" s="102">
        <v>13939</v>
      </c>
      <c r="E882" s="102">
        <v>2137</v>
      </c>
      <c r="F882" s="102">
        <v>6119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26926</v>
      </c>
      <c r="D883" s="102">
        <v>13877</v>
      </c>
      <c r="E883" s="102">
        <v>2639</v>
      </c>
      <c r="F883" s="102">
        <v>6050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27259</v>
      </c>
      <c r="D884" s="102">
        <v>14535</v>
      </c>
      <c r="E884" s="102">
        <v>2900</v>
      </c>
      <c r="F884" s="102">
        <v>6046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1.2999999999999999E-2</v>
      </c>
      <c r="D890" s="103">
        <v>4.4999999999999997E-3</v>
      </c>
      <c r="E890" s="103">
        <v>7.7999999999999996E-3</v>
      </c>
      <c r="F890" s="103">
        <v>4.1999999999999997E-3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1.2800000000000001E-2</v>
      </c>
      <c r="D891" s="103">
        <v>4.5999999999999999E-3</v>
      </c>
      <c r="E891" s="103">
        <v>7.4000000000000003E-3</v>
      </c>
      <c r="F891" s="103">
        <v>4.1999999999999997E-3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1.23E-2</v>
      </c>
      <c r="D892" s="103">
        <v>4.5999999999999999E-3</v>
      </c>
      <c r="E892" s="103">
        <v>6.8999999999999999E-3</v>
      </c>
      <c r="F892" s="103">
        <v>4.0000000000000001E-3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1.1299999999999999E-2</v>
      </c>
      <c r="D893" s="103">
        <v>4.7000000000000002E-3</v>
      </c>
      <c r="E893" s="103">
        <v>5.7000000000000002E-3</v>
      </c>
      <c r="F893" s="103">
        <v>4.0000000000000001E-3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1.2E-2</v>
      </c>
      <c r="D894" s="103">
        <v>4.7000000000000002E-3</v>
      </c>
      <c r="E894" s="103">
        <v>6.1000000000000004E-3</v>
      </c>
      <c r="F894" s="103">
        <v>4.1999999999999997E-3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1.2999999999999999E-2</v>
      </c>
      <c r="D895" s="103">
        <v>4.8999999999999998E-3</v>
      </c>
      <c r="E895" s="103">
        <v>7.7999999999999996E-3</v>
      </c>
      <c r="F895" s="103">
        <v>4.3E-3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1.29E-2</v>
      </c>
      <c r="D896" s="103">
        <v>4.7999999999999996E-3</v>
      </c>
      <c r="E896" s="103">
        <v>7.4000000000000003E-3</v>
      </c>
      <c r="F896" s="103">
        <v>4.4999999999999997E-3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1.35E-2</v>
      </c>
      <c r="D897" s="103">
        <v>5.0000000000000001E-3</v>
      </c>
      <c r="E897" s="103">
        <v>8.0000000000000002E-3</v>
      </c>
      <c r="F897" s="103">
        <v>4.5999999999999999E-3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1.5599999999999999E-2</v>
      </c>
      <c r="D898" s="103">
        <v>4.7999999999999996E-3</v>
      </c>
      <c r="E898" s="103">
        <v>1.0500000000000001E-2</v>
      </c>
      <c r="F898" s="103">
        <v>4.7000000000000002E-3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1.17E-2</v>
      </c>
      <c r="D899" s="103">
        <v>5.1000000000000004E-3</v>
      </c>
      <c r="E899" s="103">
        <v>5.7000000000000002E-3</v>
      </c>
      <c r="F899" s="103">
        <v>4.7000000000000002E-3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1.5800000000000002E-2</v>
      </c>
      <c r="D900" s="103">
        <v>5.1999999999999998E-3</v>
      </c>
      <c r="E900" s="103">
        <v>1.0699999999999999E-2</v>
      </c>
      <c r="F900" s="103">
        <v>4.7000000000000002E-3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1.34E-2</v>
      </c>
      <c r="D901" s="103">
        <v>5.4999999999999997E-3</v>
      </c>
      <c r="E901" s="103">
        <v>8.3999999999999995E-3</v>
      </c>
      <c r="F901" s="103">
        <v>4.7999999999999996E-3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1.2E-2</v>
      </c>
      <c r="D902" s="103">
        <v>5.4000000000000003E-3</v>
      </c>
      <c r="E902" s="103">
        <v>6.3E-3</v>
      </c>
      <c r="F902" s="103">
        <v>4.7000000000000002E-3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6.3E-3</v>
      </c>
      <c r="D908" s="103">
        <v>3.5000000000000001E-3</v>
      </c>
      <c r="E908" s="103">
        <v>3.0000000000000001E-3</v>
      </c>
      <c r="F908" s="103">
        <v>3.5000000000000001E-3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6.3E-3</v>
      </c>
      <c r="D909" s="103">
        <v>3.3999999999999998E-3</v>
      </c>
      <c r="E909" s="103">
        <v>2.0999999999999999E-3</v>
      </c>
      <c r="F909" s="103">
        <v>3.5000000000000001E-3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6.1999999999999998E-3</v>
      </c>
      <c r="D910" s="103">
        <v>3.5999999999999999E-3</v>
      </c>
      <c r="E910" s="103">
        <v>1.6000000000000001E-3</v>
      </c>
      <c r="F910" s="103">
        <v>3.3999999999999998E-3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6.0000000000000001E-3</v>
      </c>
      <c r="D911" s="103">
        <v>3.5000000000000001E-3</v>
      </c>
      <c r="E911" s="103">
        <v>1.4E-3</v>
      </c>
      <c r="F911" s="103">
        <v>3.0999999999999999E-3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5.7999999999999996E-3</v>
      </c>
      <c r="D912" s="103">
        <v>3.5999999999999999E-3</v>
      </c>
      <c r="E912" s="103">
        <v>1.1999999999999999E-3</v>
      </c>
      <c r="F912" s="103">
        <v>3.0999999999999999E-3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6.1999999999999998E-3</v>
      </c>
      <c r="D913" s="103">
        <v>3.8999999999999998E-3</v>
      </c>
      <c r="E913" s="103">
        <v>1.2999999999999999E-3</v>
      </c>
      <c r="F913" s="103">
        <v>3.3999999999999998E-3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6.4000000000000003E-3</v>
      </c>
      <c r="D914" s="103">
        <v>4.1000000000000003E-3</v>
      </c>
      <c r="E914" s="103">
        <v>1.4E-3</v>
      </c>
      <c r="F914" s="103">
        <v>3.5000000000000001E-3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6.7000000000000002E-3</v>
      </c>
      <c r="D915" s="103">
        <v>4.1000000000000003E-3</v>
      </c>
      <c r="E915" s="103">
        <v>1.6999999999999999E-3</v>
      </c>
      <c r="F915" s="103">
        <v>3.8E-3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7.0000000000000001E-3</v>
      </c>
      <c r="D916" s="103">
        <v>4.4000000000000003E-3</v>
      </c>
      <c r="E916" s="103">
        <v>1.5E-3</v>
      </c>
      <c r="F916" s="103">
        <v>4.0000000000000001E-3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6.6E-3</v>
      </c>
      <c r="D917" s="103">
        <v>4.1999999999999997E-3</v>
      </c>
      <c r="E917" s="103">
        <v>1.4E-3</v>
      </c>
      <c r="F917" s="103">
        <v>3.5999999999999999E-3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7.1999999999999998E-3</v>
      </c>
      <c r="D918" s="103">
        <v>4.4000000000000003E-3</v>
      </c>
      <c r="E918" s="103">
        <v>1.6000000000000001E-3</v>
      </c>
      <c r="F918" s="103">
        <v>4.3E-3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7.4000000000000003E-3</v>
      </c>
      <c r="D919" s="103">
        <v>4.4999999999999997E-3</v>
      </c>
      <c r="E919" s="103">
        <v>1.6999999999999999E-3</v>
      </c>
      <c r="F919" s="103">
        <v>4.4999999999999997E-3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9.7999999999999997E-3</v>
      </c>
      <c r="D920" s="103">
        <v>7.1000000000000004E-3</v>
      </c>
      <c r="E920" s="103">
        <v>3.8999999999999998E-3</v>
      </c>
      <c r="F920" s="103">
        <v>4.5999999999999999E-3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7.4999999999999997E-3</v>
      </c>
      <c r="D926" s="103">
        <v>3.3E-3</v>
      </c>
      <c r="E926" s="103">
        <v>3.7000000000000002E-3</v>
      </c>
      <c r="F926" s="103">
        <v>4.0000000000000001E-3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7.6E-3</v>
      </c>
      <c r="D927" s="103">
        <v>3.5999999999999999E-3</v>
      </c>
      <c r="E927" s="103">
        <v>4.7999999999999996E-3</v>
      </c>
      <c r="F927" s="103">
        <v>4.0000000000000001E-3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7.4000000000000003E-3</v>
      </c>
      <c r="D928" s="103">
        <v>3.5000000000000001E-3</v>
      </c>
      <c r="E928" s="103">
        <v>3.3999999999999998E-3</v>
      </c>
      <c r="F928" s="103">
        <v>4.0000000000000001E-3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7.1999999999999998E-3</v>
      </c>
      <c r="D929" s="103">
        <v>3.7000000000000002E-3</v>
      </c>
      <c r="E929" s="103">
        <v>3.2000000000000002E-3</v>
      </c>
      <c r="F929" s="103">
        <v>3.7000000000000002E-3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6.8999999999999999E-3</v>
      </c>
      <c r="D930" s="103">
        <v>3.3999999999999998E-3</v>
      </c>
      <c r="E930" s="103">
        <v>2.8999999999999998E-3</v>
      </c>
      <c r="F930" s="103">
        <v>3.5999999999999999E-3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6.8999999999999999E-3</v>
      </c>
      <c r="D931" s="103">
        <v>3.3E-3</v>
      </c>
      <c r="E931" s="103">
        <v>3.3E-3</v>
      </c>
      <c r="F931" s="103">
        <v>3.8E-3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7.4000000000000003E-3</v>
      </c>
      <c r="D932" s="103">
        <v>3.3999999999999998E-3</v>
      </c>
      <c r="E932" s="103">
        <v>3.5999999999999999E-3</v>
      </c>
      <c r="F932" s="103">
        <v>3.8E-3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7.4999999999999997E-3</v>
      </c>
      <c r="D933" s="103">
        <v>3.5000000000000001E-3</v>
      </c>
      <c r="E933" s="103">
        <v>3.5000000000000001E-3</v>
      </c>
      <c r="F933" s="103">
        <v>4.1000000000000003E-3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7.6E-3</v>
      </c>
      <c r="D934" s="103">
        <v>3.7000000000000002E-3</v>
      </c>
      <c r="E934" s="103">
        <v>3.5000000000000001E-3</v>
      </c>
      <c r="F934" s="103">
        <v>3.8E-3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7.4999999999999997E-3</v>
      </c>
      <c r="D935" s="103">
        <v>3.5999999999999999E-3</v>
      </c>
      <c r="E935" s="103">
        <v>3.0999999999999999E-3</v>
      </c>
      <c r="F935" s="103">
        <v>4.1999999999999997E-3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7.9000000000000008E-3</v>
      </c>
      <c r="D936" s="103">
        <v>3.7000000000000002E-3</v>
      </c>
      <c r="E936" s="103">
        <v>3.7000000000000002E-3</v>
      </c>
      <c r="F936" s="103">
        <v>4.4000000000000003E-3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8.2000000000000007E-3</v>
      </c>
      <c r="D937" s="103">
        <v>3.8999999999999998E-3</v>
      </c>
      <c r="E937" s="103">
        <v>3.8999999999999998E-3</v>
      </c>
      <c r="F937" s="103">
        <v>4.4000000000000003E-3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7.9000000000000008E-3</v>
      </c>
      <c r="D938" s="103">
        <v>3.8999999999999998E-3</v>
      </c>
      <c r="E938" s="103">
        <v>3.3999999999999998E-3</v>
      </c>
      <c r="F938" s="103">
        <v>4.5999999999999999E-3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4.1999999999999997E-3</v>
      </c>
      <c r="D944" s="103">
        <v>2.5000000000000001E-3</v>
      </c>
      <c r="E944" s="103">
        <v>1.5E-3</v>
      </c>
      <c r="F944" s="103">
        <v>2E-3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4.1999999999999997E-3</v>
      </c>
      <c r="D945" s="103">
        <v>2.5000000000000001E-3</v>
      </c>
      <c r="E945" s="103">
        <v>1.4E-3</v>
      </c>
      <c r="F945" s="103">
        <v>1.9E-3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4.5999999999999999E-3</v>
      </c>
      <c r="D946" s="103">
        <v>2.8E-3</v>
      </c>
      <c r="E946" s="103">
        <v>3.0999999999999999E-3</v>
      </c>
      <c r="F946" s="103">
        <v>1.9E-3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4.4000000000000003E-3</v>
      </c>
      <c r="D947" s="103">
        <v>2.5999999999999999E-3</v>
      </c>
      <c r="E947" s="103">
        <v>1.2999999999999999E-3</v>
      </c>
      <c r="F947" s="103">
        <v>2.0999999999999999E-3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4.1999999999999997E-3</v>
      </c>
      <c r="D948" s="103">
        <v>2.7000000000000001E-3</v>
      </c>
      <c r="E948" s="103">
        <v>1E-3</v>
      </c>
      <c r="F948" s="103">
        <v>2E-3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3.8999999999999998E-3</v>
      </c>
      <c r="D949" s="103">
        <v>2.5000000000000001E-3</v>
      </c>
      <c r="E949" s="103">
        <v>8.0000000000000004E-4</v>
      </c>
      <c r="F949" s="103">
        <v>2E-3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3.8E-3</v>
      </c>
      <c r="D950" s="103">
        <v>2.3999999999999998E-3</v>
      </c>
      <c r="E950" s="103">
        <v>6.9999999999999999E-4</v>
      </c>
      <c r="F950" s="103">
        <v>2E-3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4.4000000000000003E-3</v>
      </c>
      <c r="D951" s="103">
        <v>3.0000000000000001E-3</v>
      </c>
      <c r="E951" s="103">
        <v>8.9999999999999998E-4</v>
      </c>
      <c r="F951" s="103">
        <v>2.2000000000000001E-3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4.7000000000000002E-3</v>
      </c>
      <c r="D952" s="103">
        <v>3.2000000000000002E-3</v>
      </c>
      <c r="E952" s="103">
        <v>1E-3</v>
      </c>
      <c r="F952" s="103">
        <v>2.3999999999999998E-3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4.7999999999999996E-3</v>
      </c>
      <c r="D953" s="103">
        <v>3.0999999999999999E-3</v>
      </c>
      <c r="E953" s="103">
        <v>1E-3</v>
      </c>
      <c r="F953" s="103">
        <v>2.5000000000000001E-3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5.1000000000000004E-3</v>
      </c>
      <c r="D954" s="103">
        <v>3.3E-3</v>
      </c>
      <c r="E954" s="103">
        <v>1.1000000000000001E-3</v>
      </c>
      <c r="F954" s="103">
        <v>2.7000000000000001E-3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5.0000000000000001E-3</v>
      </c>
      <c r="D955" s="103">
        <v>3.0999999999999999E-3</v>
      </c>
      <c r="E955" s="103">
        <v>1.1999999999999999E-3</v>
      </c>
      <c r="F955" s="103">
        <v>2.8999999999999998E-3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5.1000000000000004E-3</v>
      </c>
      <c r="D956" s="103">
        <v>3.2000000000000002E-3</v>
      </c>
      <c r="E956" s="103">
        <v>1.1000000000000001E-3</v>
      </c>
      <c r="F956" s="103">
        <v>2.8999999999999998E-3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0.33250000000000002</v>
      </c>
      <c r="D962" s="103">
        <v>0.19009999999999999</v>
      </c>
      <c r="E962" s="103">
        <v>0.113</v>
      </c>
      <c r="F962" s="103">
        <v>0.11360000000000001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0.33179999999999998</v>
      </c>
      <c r="D963" s="103">
        <v>0.17960000000000001</v>
      </c>
      <c r="E963" s="103">
        <v>0.1205</v>
      </c>
      <c r="F963" s="103">
        <v>0.1096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0.31440000000000001</v>
      </c>
      <c r="D964" s="103">
        <v>0.1764</v>
      </c>
      <c r="E964" s="103">
        <v>0.1047</v>
      </c>
      <c r="F964" s="103">
        <v>0.10290000000000001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0.31640000000000001</v>
      </c>
      <c r="D965" s="103">
        <v>0.17219999999999999</v>
      </c>
      <c r="E965" s="103">
        <v>0.1137</v>
      </c>
      <c r="F965" s="103">
        <v>0.1003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0.30859999999999999</v>
      </c>
      <c r="D966" s="103">
        <v>0.17219999999999999</v>
      </c>
      <c r="E966" s="103">
        <v>0.1045</v>
      </c>
      <c r="F966" s="103">
        <v>9.9400000000000002E-2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0.31619999999999998</v>
      </c>
      <c r="D967" s="103">
        <v>0.1734</v>
      </c>
      <c r="E967" s="103">
        <v>0.1134</v>
      </c>
      <c r="F967" s="103">
        <v>0.1007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0.30909999999999999</v>
      </c>
      <c r="D968" s="103">
        <v>0.17349999999999999</v>
      </c>
      <c r="E968" s="103">
        <v>0.1052</v>
      </c>
      <c r="F968" s="103">
        <v>0.1004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0.31640000000000001</v>
      </c>
      <c r="D969" s="103">
        <v>0.17530000000000001</v>
      </c>
      <c r="E969" s="103">
        <v>0.1118</v>
      </c>
      <c r="F969" s="103">
        <v>0.10150000000000001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0.30559999999999998</v>
      </c>
      <c r="D970" s="103">
        <v>0.1726</v>
      </c>
      <c r="E970" s="103">
        <v>0.1009</v>
      </c>
      <c r="F970" s="103">
        <v>9.9099999999999994E-2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0.29930000000000001</v>
      </c>
      <c r="D971" s="103">
        <v>0.17349999999999999</v>
      </c>
      <c r="E971" s="103">
        <v>9.0899999999999995E-2</v>
      </c>
      <c r="F971" s="103">
        <v>9.9199999999999997E-2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0.30409999999999998</v>
      </c>
      <c r="D972" s="103">
        <v>0.17469999999999999</v>
      </c>
      <c r="E972" s="103">
        <v>9.6600000000000005E-2</v>
      </c>
      <c r="F972" s="103">
        <v>9.8299999999999998E-2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0.31059999999999999</v>
      </c>
      <c r="D973" s="103">
        <v>0.1777</v>
      </c>
      <c r="E973" s="103">
        <v>0.1038</v>
      </c>
      <c r="F973" s="103">
        <v>9.7299999999999998E-2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0.30790000000000001</v>
      </c>
      <c r="D974" s="103">
        <v>0.18049999999999999</v>
      </c>
      <c r="E974" s="103">
        <v>9.5000000000000001E-2</v>
      </c>
      <c r="F974" s="103">
        <v>0.10059999999999999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0.63650000000000007</v>
      </c>
      <c r="D980" s="103">
        <f t="shared" si="34"/>
        <v>0.79610000000000025</v>
      </c>
      <c r="E980" s="103">
        <f t="shared" si="34"/>
        <v>0.871</v>
      </c>
      <c r="F980" s="103">
        <f t="shared" si="34"/>
        <v>0.87270000000000003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0.63729999999999998</v>
      </c>
      <c r="D981" s="103">
        <f t="shared" si="34"/>
        <v>0.80630000000000002</v>
      </c>
      <c r="E981" s="103">
        <f t="shared" si="34"/>
        <v>0.86380000000000012</v>
      </c>
      <c r="F981" s="103">
        <f t="shared" si="34"/>
        <v>0.87680000000000002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0.65510000000000002</v>
      </c>
      <c r="D982" s="103">
        <f t="shared" si="34"/>
        <v>0.80909999999999993</v>
      </c>
      <c r="E982" s="103">
        <f t="shared" si="34"/>
        <v>0.88029999999999997</v>
      </c>
      <c r="F982" s="103">
        <f t="shared" si="34"/>
        <v>0.88380000000000003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0.65470000000000006</v>
      </c>
      <c r="D983" s="103">
        <f t="shared" si="34"/>
        <v>0.81329999999999991</v>
      </c>
      <c r="E983" s="103">
        <f t="shared" si="34"/>
        <v>0.87470000000000003</v>
      </c>
      <c r="F983" s="103">
        <f t="shared" si="34"/>
        <v>0.88680000000000003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0.66249999999999998</v>
      </c>
      <c r="D984" s="103">
        <f t="shared" si="34"/>
        <v>0.8133999999999999</v>
      </c>
      <c r="E984" s="103">
        <f t="shared" si="34"/>
        <v>0.88429999999999997</v>
      </c>
      <c r="F984" s="103">
        <f t="shared" si="34"/>
        <v>0.88769999999999993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0.65379999999999994</v>
      </c>
      <c r="D985" s="103">
        <f t="shared" si="34"/>
        <v>0.81200000000000006</v>
      </c>
      <c r="E985" s="103">
        <f t="shared" si="34"/>
        <v>0.87339999999999995</v>
      </c>
      <c r="F985" s="103">
        <f t="shared" si="34"/>
        <v>0.88580000000000003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0.6604000000000001</v>
      </c>
      <c r="D986" s="103">
        <f t="shared" si="34"/>
        <v>0.81180000000000008</v>
      </c>
      <c r="E986" s="103">
        <f t="shared" si="34"/>
        <v>0.88170000000000004</v>
      </c>
      <c r="F986" s="103">
        <f t="shared" si="34"/>
        <v>0.88580000000000003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0.65150000000000008</v>
      </c>
      <c r="D987" s="103">
        <f t="shared" si="34"/>
        <v>0.80910000000000004</v>
      </c>
      <c r="E987" s="103">
        <f t="shared" si="34"/>
        <v>0.87409999999999999</v>
      </c>
      <c r="F987" s="103">
        <f t="shared" si="34"/>
        <v>0.88379999999999992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0.65949999999999998</v>
      </c>
      <c r="D988" s="103">
        <f t="shared" si="34"/>
        <v>0.81130000000000002</v>
      </c>
      <c r="E988" s="103">
        <f t="shared" si="34"/>
        <v>0.88260000000000016</v>
      </c>
      <c r="F988" s="103">
        <f t="shared" si="34"/>
        <v>0.88600000000000001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0.67009999999999992</v>
      </c>
      <c r="D989" s="103">
        <f t="shared" si="34"/>
        <v>0.8105</v>
      </c>
      <c r="E989" s="103">
        <f t="shared" si="34"/>
        <v>0.89790000000000003</v>
      </c>
      <c r="F989" s="103">
        <f t="shared" si="34"/>
        <v>0.88580000000000003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0.65989999999999993</v>
      </c>
      <c r="D990" s="103">
        <f t="shared" si="34"/>
        <v>0.80870000000000009</v>
      </c>
      <c r="E990" s="103">
        <f t="shared" si="34"/>
        <v>0.88629999999999987</v>
      </c>
      <c r="F990" s="103">
        <f t="shared" si="34"/>
        <v>0.88559999999999994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0.65540000000000009</v>
      </c>
      <c r="D991" s="103">
        <f t="shared" si="34"/>
        <v>0.80530000000000013</v>
      </c>
      <c r="E991" s="103">
        <f t="shared" si="34"/>
        <v>0.88100000000000001</v>
      </c>
      <c r="F991" s="103">
        <f t="shared" si="34"/>
        <v>0.88610000000000011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0.6573</v>
      </c>
      <c r="D992" s="103">
        <f t="shared" si="34"/>
        <v>0.79990000000000006</v>
      </c>
      <c r="E992" s="103">
        <f t="shared" si="34"/>
        <v>0.89030000000000009</v>
      </c>
      <c r="F992" s="103">
        <f t="shared" si="34"/>
        <v>0.88259999999999983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2022-12-22T19:49:12Z</dcterms:modified>
</cp:coreProperties>
</file>