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 s="1"/>
  <c r="B884" i="1" s="1"/>
  <c r="B902" i="1" s="1"/>
  <c r="B920" i="1" s="1"/>
  <c r="B938" i="1" s="1"/>
  <c r="B956" i="1" s="1"/>
  <c r="B974" i="1" s="1"/>
  <c r="B992" i="1" s="1"/>
  <c r="B847" i="1"/>
  <c r="B865" i="1" s="1"/>
  <c r="B883" i="1" s="1"/>
  <c r="B901" i="1" s="1"/>
  <c r="B919" i="1" s="1"/>
  <c r="B937" i="1" s="1"/>
  <c r="B955" i="1" s="1"/>
  <c r="B973" i="1" s="1"/>
  <c r="B991" i="1" s="1"/>
  <c r="B846" i="1"/>
  <c r="B864" i="1" s="1"/>
  <c r="B882" i="1" s="1"/>
  <c r="B900" i="1" s="1"/>
  <c r="B918" i="1" s="1"/>
  <c r="B936" i="1" s="1"/>
  <c r="B954" i="1" s="1"/>
  <c r="B972" i="1" s="1"/>
  <c r="B990" i="1" s="1"/>
  <c r="B845" i="1"/>
  <c r="B863" i="1" s="1"/>
  <c r="B881" i="1" s="1"/>
  <c r="B899" i="1" s="1"/>
  <c r="B917" i="1" s="1"/>
  <c r="B935" i="1" s="1"/>
  <c r="B953" i="1" s="1"/>
  <c r="B971" i="1" s="1"/>
  <c r="B989" i="1" s="1"/>
  <c r="B844" i="1"/>
  <c r="B862" i="1" s="1"/>
  <c r="B880" i="1" s="1"/>
  <c r="B898" i="1" s="1"/>
  <c r="B916" i="1" s="1"/>
  <c r="B934" i="1" s="1"/>
  <c r="B952" i="1" s="1"/>
  <c r="B970" i="1" s="1"/>
  <c r="B988" i="1" s="1"/>
  <c r="B843" i="1"/>
  <c r="B861" i="1" s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 s="1"/>
  <c r="B877" i="1" s="1"/>
  <c r="B895" i="1" s="1"/>
  <c r="B913" i="1" s="1"/>
  <c r="B931" i="1" s="1"/>
  <c r="B949" i="1" s="1"/>
  <c r="B967" i="1" s="1"/>
  <c r="B985" i="1" s="1"/>
  <c r="B840" i="1"/>
  <c r="B858" i="1" s="1"/>
  <c r="B876" i="1" s="1"/>
  <c r="B894" i="1" s="1"/>
  <c r="B912" i="1" s="1"/>
  <c r="B930" i="1" s="1"/>
  <c r="B948" i="1" s="1"/>
  <c r="B966" i="1" s="1"/>
  <c r="B984" i="1" s="1"/>
  <c r="B839" i="1"/>
  <c r="B857" i="1" s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 s="1"/>
  <c r="B873" i="1" s="1"/>
  <c r="B891" i="1" s="1"/>
  <c r="B909" i="1" s="1"/>
  <c r="B927" i="1" s="1"/>
  <c r="B945" i="1" s="1"/>
  <c r="B963" i="1" s="1"/>
  <c r="B981" i="1" s="1"/>
  <c r="B836" i="1"/>
  <c r="B854" i="1" s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F405" i="1" s="1"/>
  <c r="B403" i="1"/>
  <c r="B405" i="1" s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6" i="1" s="1"/>
  <c r="C146" i="1"/>
  <c r="C145" i="1"/>
  <c r="C144" i="1"/>
  <c r="C143" i="1"/>
  <c r="C142" i="1"/>
  <c r="C141" i="1"/>
  <c r="I107" i="1"/>
  <c r="B58" i="1"/>
  <c r="D429" i="1"/>
  <c r="C115" i="1"/>
  <c r="D57" i="1"/>
  <c r="C57" i="1" s="1"/>
  <c r="D56" i="1"/>
  <c r="C56" i="1" s="1"/>
  <c r="D55" i="1"/>
  <c r="C55" i="1" s="1"/>
  <c r="D54" i="1"/>
  <c r="C54" i="1" s="1"/>
  <c r="B18" i="1"/>
  <c r="I95" i="1"/>
  <c r="I104" i="1"/>
  <c r="C113" i="1"/>
  <c r="I97" i="1"/>
  <c r="I105" i="1"/>
  <c r="I106" i="1"/>
  <c r="I138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D118" i="1"/>
  <c r="D115" i="1"/>
  <c r="D114" i="1"/>
  <c r="B75" i="1"/>
  <c r="B74" i="1"/>
  <c r="B73" i="1"/>
  <c r="B72" i="1"/>
  <c r="B71" i="1"/>
  <c r="B70" i="1"/>
  <c r="B69" i="1"/>
  <c r="B68" i="1"/>
  <c r="C116" i="1"/>
  <c r="I148" i="1"/>
  <c r="B772" i="1"/>
  <c r="C112" i="1"/>
  <c r="C118" i="1"/>
  <c r="C114" i="1"/>
  <c r="B778" i="1"/>
  <c r="H32" i="1"/>
  <c r="D439" i="1"/>
  <c r="D430" i="1"/>
  <c r="D436" i="1"/>
  <c r="I142" i="1"/>
  <c r="B773" i="1"/>
  <c r="D441" i="1"/>
  <c r="D432" i="1"/>
  <c r="D433" i="1"/>
  <c r="I147" i="1"/>
  <c r="C775" i="1"/>
  <c r="I144" i="1"/>
  <c r="H31" i="1"/>
  <c r="C777" i="1"/>
  <c r="H34" i="1"/>
  <c r="I143" i="1"/>
  <c r="I392" i="1"/>
  <c r="I401" i="1"/>
  <c r="I390" i="1"/>
  <c r="I391" i="1"/>
  <c r="I400" i="1"/>
  <c r="I393" i="1"/>
  <c r="I402" i="1"/>
  <c r="G395" i="1"/>
  <c r="C384" i="1"/>
  <c r="C385" i="1"/>
  <c r="C386" i="1"/>
  <c r="C387" i="1"/>
  <c r="G392" i="1"/>
  <c r="G394" i="1"/>
  <c r="E391" i="1"/>
  <c r="H30" i="1"/>
  <c r="H33" i="1"/>
  <c r="B779" i="1"/>
  <c r="C401" i="1"/>
  <c r="I398" i="1"/>
  <c r="I395" i="1"/>
  <c r="I394" i="1"/>
  <c r="H29" i="1"/>
  <c r="C778" i="1"/>
  <c r="B777" i="1"/>
  <c r="D438" i="1"/>
  <c r="C776" i="1"/>
  <c r="D431" i="1"/>
  <c r="D434" i="1"/>
  <c r="I146" i="1"/>
  <c r="B774" i="1"/>
  <c r="B776" i="1"/>
  <c r="C402" i="1"/>
  <c r="C388" i="1"/>
  <c r="I389" i="1"/>
  <c r="I399" i="1"/>
  <c r="I396" i="1"/>
  <c r="B775" i="1"/>
  <c r="I145" i="1"/>
  <c r="H28" i="1"/>
  <c r="C773" i="1"/>
  <c r="D437" i="1"/>
  <c r="C772" i="1"/>
  <c r="D440" i="1"/>
  <c r="C779" i="1"/>
  <c r="I141" i="1"/>
  <c r="C774" i="1"/>
  <c r="C101" i="1"/>
  <c r="I96" i="1"/>
  <c r="C137" i="1"/>
  <c r="I403" i="1" l="1"/>
  <c r="G402" i="1"/>
  <c r="G397" i="1"/>
  <c r="G400" i="1"/>
  <c r="G396" i="1"/>
  <c r="G389" i="1"/>
  <c r="G393" i="1"/>
  <c r="G390" i="1"/>
  <c r="G391" i="1"/>
  <c r="G401" i="1"/>
  <c r="E394" i="1"/>
  <c r="E396" i="1"/>
  <c r="E397" i="1"/>
  <c r="E402" i="1"/>
  <c r="E390" i="1"/>
  <c r="E389" i="1"/>
  <c r="E395" i="1"/>
  <c r="D405" i="1"/>
  <c r="E393" i="1"/>
  <c r="E392" i="1"/>
  <c r="E401" i="1"/>
  <c r="C403" i="1"/>
  <c r="H259" i="1"/>
  <c r="I137" i="1"/>
  <c r="I135" i="1"/>
  <c r="C135" i="1"/>
  <c r="H19" i="1"/>
  <c r="H16" i="1"/>
  <c r="H18" i="1"/>
  <c r="H17" i="1"/>
  <c r="H20" i="1"/>
  <c r="H21" i="1"/>
  <c r="H22" i="1"/>
  <c r="C117" i="1"/>
  <c r="I101" i="1"/>
  <c r="C102" i="1"/>
  <c r="I98" i="1"/>
  <c r="I100" i="1"/>
  <c r="C103" i="1"/>
  <c r="I102" i="1"/>
  <c r="I109" i="1"/>
  <c r="I103" i="1"/>
  <c r="C100" i="1"/>
  <c r="I108" i="1"/>
  <c r="I99" i="1"/>
  <c r="G403" i="1" l="1"/>
  <c r="E403" i="1"/>
</calcChain>
</file>

<file path=xl/sharedStrings.xml><?xml version="1.0" encoding="utf-8"?>
<sst xmlns="http://schemas.openxmlformats.org/spreadsheetml/2006/main" count="692" uniqueCount="532">
  <si>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</si>
  <si>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</si>
  <si>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</si>
  <si>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</si>
  <si>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</si>
  <si>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</si>
  <si>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</si>
  <si>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</si>
  <si>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</si>
  <si>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</si>
  <si>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</si>
  <si>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</si>
  <si>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</si>
  <si>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</si>
  <si>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</si>
  <si>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</si>
  <si>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</si>
  <si>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</si>
  <si>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</si>
  <si>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</si>
  <si>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</si>
  <si>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</si>
  <si>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</si>
  <si>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</si>
  <si>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</si>
  <si>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</si>
  <si>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</si>
  <si>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</si>
  <si>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</si>
  <si>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</si>
  <si>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</si>
  <si>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</si>
  <si>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</si>
  <si>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</si>
  <si>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</si>
  <si>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</si>
  <si>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</si>
  <si>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</si>
  <si>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</si>
  <si>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</si>
  <si>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</si>
  <si>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</si>
  <si>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</si>
  <si>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</si>
  <si>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</si>
  <si>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</si>
  <si>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</si>
  <si>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</si>
  <si>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</si>
  <si>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</si>
  <si>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</si>
  <si>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</si>
  <si>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</si>
  <si>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</si>
  <si>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</si>
  <si>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</si>
  <si>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</si>
  <si>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</si>
  <si>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</si>
  <si>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</si>
  <si>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</si>
  <si>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</si>
  <si>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</si>
  <si>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</si>
  <si>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</si>
  <si>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</si>
  <si>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</si>
  <si>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</si>
  <si>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</si>
  <si>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</si>
  <si>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</si>
  <si>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</si>
  <si>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</si>
  <si>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</si>
  <si>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</si>
  <si>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</si>
  <si>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</si>
  <si>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</si>
  <si>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</si>
  <si>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</si>
  <si>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</si>
  <si>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</si>
  <si>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</si>
  <si>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</si>
  <si>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</si>
  <si>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</si>
  <si>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</si>
  <si>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</si>
  <si>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</si>
  <si>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</si>
  <si>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</si>
  <si>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</si>
  <si>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</si>
  <si>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</si>
  <si>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</si>
  <si>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</si>
  <si>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</si>
  <si>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</si>
  <si>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</si>
  <si>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</si>
  <si>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</si>
  <si>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</si>
  <si>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</si>
  <si>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</si>
  <si>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</si>
  <si>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</si>
  <si>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</si>
  <si>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</si>
  <si>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</si>
  <si>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</si>
  <si>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</si>
  <si>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</si>
  <si>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</si>
  <si>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</si>
  <si>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</si>
  <si>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</si>
  <si>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</si>
  <si>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</si>
  <si>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</si>
  <si>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</si>
  <si>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</si>
  <si>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</si>
  <si>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</si>
  <si>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</si>
  <si>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</si>
  <si>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</si>
  <si>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</si>
  <si>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</si>
  <si>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</si>
  <si>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</si>
  <si>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</si>
  <si>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</si>
  <si>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</si>
  <si>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</si>
  <si>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</si>
  <si>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</si>
  <si>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</si>
  <si>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</si>
  <si>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</si>
  <si>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</si>
  <si>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</si>
  <si>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</si>
  <si>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</si>
  <si>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</si>
  <si>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</si>
  <si>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</si>
  <si>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</si>
  <si>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</si>
  <si>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</si>
  <si>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</si>
  <si>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</si>
  <si>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</si>
  <si>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</si>
  <si>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</si>
  <si>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</si>
  <si>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</si>
  <si>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</si>
  <si>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</si>
  <si>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</si>
  <si>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</si>
  <si>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</si>
  <si>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</si>
  <si>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</si>
  <si>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</si>
  <si>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</si>
  <si>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</si>
  <si>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</si>
  <si>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</si>
  <si>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</si>
  <si>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</si>
  <si>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</si>
  <si>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</si>
  <si>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</si>
  <si>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</si>
  <si>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</si>
  <si>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</si>
  <si>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</si>
  <si>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</si>
  <si>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</si>
  <si>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</si>
  <si>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</si>
  <si>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</si>
  <si>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</si>
  <si>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</si>
  <si>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</si>
  <si>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</si>
  <si>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</si>
  <si>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</si>
  <si>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</si>
  <si>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</si>
  <si>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</si>
  <si>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</si>
  <si>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</si>
  <si>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</si>
  <si>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</si>
  <si>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</si>
  <si>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</si>
  <si>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</si>
  <si>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</si>
  <si>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</si>
  <si>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</si>
  <si>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</si>
  <si>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</si>
  <si>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</si>
  <si>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</si>
  <si>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</si>
  <si>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</si>
  <si>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</si>
  <si>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</si>
  <si>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</si>
  <si>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</si>
  <si>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</si>
  <si>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</si>
  <si>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</si>
  <si>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</si>
  <si>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</si>
  <si>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</si>
  <si>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</si>
  <si>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</si>
  <si>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</si>
  <si>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</si>
  <si>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</si>
  <si>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</si>
  <si>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</si>
  <si>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</si>
  <si>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</si>
  <si>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</si>
  <si>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</si>
  <si>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</si>
  <si>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</si>
  <si>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</si>
  <si>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</si>
  <si>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</si>
  <si>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</si>
  <si>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</si>
  <si>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</si>
  <si>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</si>
  <si>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</si>
  <si>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</si>
  <si>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</si>
  <si>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</si>
  <si>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</si>
  <si>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</si>
  <si>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</si>
  <si>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</si>
  <si>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</si>
  <si>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</si>
  <si>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</si>
  <si>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</si>
  <si>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</si>
  <si>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</si>
  <si>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</si>
  <si>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</si>
  <si>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</si>
  <si>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</si>
  <si>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</si>
  <si>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</si>
  <si>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</si>
  <si>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</si>
  <si>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</si>
  <si>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</si>
  <si>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</si>
  <si>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</si>
  <si>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</si>
  <si>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</si>
  <si>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</si>
  <si>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</si>
  <si>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</si>
  <si>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</si>
  <si>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</si>
  <si>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</si>
  <si>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</si>
  <si>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</si>
  <si>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</si>
  <si>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</si>
  <si>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</si>
  <si>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</si>
  <si>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</si>
  <si>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</si>
  <si>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</si>
  <si>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</si>
  <si>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</si>
  <si>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</si>
  <si>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</si>
  <si>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</si>
  <si>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</si>
  <si>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</si>
  <si>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</si>
  <si>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</si>
  <si>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</si>
  <si>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</si>
  <si>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</si>
  <si>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</si>
  <si>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</si>
  <si>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</si>
  <si>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</si>
  <si>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</si>
  <si>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</si>
  <si>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</si>
  <si>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</si>
  <si>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</si>
  <si>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</si>
  <si>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</si>
  <si>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</si>
  <si>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</si>
  <si>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</si>
  <si>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</si>
  <si>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</si>
  <si>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</si>
  <si>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</si>
  <si>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</si>
  <si>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</si>
  <si>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</si>
  <si>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</si>
  <si>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</si>
  <si>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</si>
  <si>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</si>
  <si>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</si>
  <si>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</si>
  <si>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</si>
  <si>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</si>
  <si>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</si>
  <si>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</si>
  <si>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</si>
  <si>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</si>
  <si>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</si>
  <si>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</si>
  <si>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</si>
  <si>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</si>
  <si>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</si>
  <si>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</si>
  <si>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</si>
  <si>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</si>
  <si>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</si>
  <si>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</si>
  <si>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</si>
  <si>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</si>
  <si>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</si>
  <si>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</si>
  <si>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</si>
  <si>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</si>
  <si>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</si>
  <si>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</si>
  <si>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</si>
  <si>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</si>
  <si>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</si>
  <si>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</si>
  <si>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</si>
  <si>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</si>
  <si>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</si>
  <si>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</si>
  <si>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</si>
  <si>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</si>
  <si>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</si>
  <si>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</si>
  <si>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</si>
  <si>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</si>
  <si>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</si>
  <si>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</si>
  <si>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</si>
  <si>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</si>
  <si>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</si>
  <si>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</si>
  <si>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</si>
  <si>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</si>
  <si>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</si>
  <si>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</si>
  <si>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</si>
  <si>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</si>
  <si>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</si>
  <si>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</si>
  <si>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</si>
  <si>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</si>
  <si>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</si>
  <si>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estimados por división de sector económico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</si>
  <si>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</si>
  <si>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</si>
  <si>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</si>
  <si>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</si>
  <si>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</si>
  <si>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</si>
  <si>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</si>
  <si>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</si>
  <si>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</si>
  <si>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</si>
  <si>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</si>
  <si>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</si>
  <si>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</si>
  <si>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</si>
  <si>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</si>
  <si>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</si>
  <si>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</si>
  <si>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Empleos registrados en el IMSS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</si>
  <si>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</si>
  <si>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</si>
  <si>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</si>
  <si>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</si>
  <si>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</si>
  <si>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</si>
  <si>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</si>
  <si>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</si>
  <si>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</si>
  <si>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</si>
  <si>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</si>
  <si>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</si>
  <si>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</si>
  <si>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</si>
  <si>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</si>
  <si>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</si>
  <si>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</si>
  <si>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</si>
  <si>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</si>
  <si>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</si>
  <si>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</si>
  <si>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</si>
  <si>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</si>
  <si>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</si>
  <si>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</si>
  <si>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</si>
  <si>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</si>
  <si>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</si>
  <si>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</si>
  <si>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</si>
  <si>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</si>
  <si>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</si>
  <si>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</si>
  <si>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</si>
  <si>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</si>
  <si>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</si>
  <si>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</si>
  <si>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</si>
  <si>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</si>
  <si>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</si>
  <si>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</si>
  <si>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</si>
  <si>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</si>
  <si>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</si>
  <si>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</si>
  <si>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</si>
  <si>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</si>
  <si>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</si>
  <si>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</si>
  <si>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</si>
  <si>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</si>
  <si>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</si>
  <si>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</si>
  <si>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</si>
  <si>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</si>
  <si>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</si>
  <si>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</si>
  <si>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</si>
  <si>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</si>
  <si>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</si>
  <si>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</si>
  <si>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</si>
  <si>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</si>
  <si>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</si>
  <si>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</si>
  <si>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</si>
  <si>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</si>
  <si>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</si>
  <si>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</si>
  <si>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</si>
  <si>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</si>
  <si>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</si>
  <si>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</si>
  <si>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</si>
  <si>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</si>
  <si>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</si>
  <si>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</si>
  <si>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</si>
  <si>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</si>
  <si>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</si>
  <si>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</si>
  <si>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</si>
  <si>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</si>
  <si>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</si>
  <si>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</si>
  <si>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</si>
  <si>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</si>
  <si>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</si>
  <si>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</si>
  <si>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</si>
  <si>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</si>
  <si>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</si>
  <si>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</si>
  <si>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</si>
  <si>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</si>
  <si>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</si>
  <si>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</si>
  <si>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</si>
  <si>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</si>
  <si>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</si>
  <si>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</si>
  <si>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</si>
  <si>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</si>
  <si>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</si>
  <si>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</si>
  <si>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</si>
  <si>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01:10 PM</t>
  </si>
  <si>
    <t>Entidad: Veracruz de Ignacio de la Llave (Ver)</t>
  </si>
  <si>
    <t>Gobernador:</t>
  </si>
  <si>
    <t>Dr. Cuitláhuac García Jiménez</t>
  </si>
  <si>
    <t>01/12/2018 al 30/11/2024</t>
  </si>
  <si>
    <t>Bajo</t>
  </si>
  <si>
    <t>Alto</t>
  </si>
  <si>
    <t>Estimación al mes de: Nov - 2022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</si>
  <si>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</si>
  <si>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</si>
  <si>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</si>
  <si>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</si>
  <si>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</si>
  <si>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</si>
  <si>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</si>
  <si>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</si>
  <si>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</si>
  <si>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</si>
  <si>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</si>
  <si>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</si>
  <si>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</si>
  <si>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De 800 a 849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</si>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</sst>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-4.4798915851378546E-2</c:v>
                </c:pt>
                <c:pt idx="1">
                  <c:v>-7.0145159949128719E-2</c:v>
                </c:pt>
                <c:pt idx="2">
                  <c:v>-2.4670773759388226E-2</c:v>
                </c:pt>
                <c:pt idx="3">
                  <c:v>-5.5897854900980544E-2</c:v>
                </c:pt>
                <c:pt idx="4">
                  <c:v>-9.0083645951660296E-2</c:v>
                </c:pt>
                <c:pt idx="5">
                  <c:v>-7.5109055372835909E-2</c:v>
                </c:pt>
                <c:pt idx="6">
                  <c:v>-8.0032247778002247E-2</c:v>
                </c:pt>
                <c:pt idx="7">
                  <c:v>-8.0417802751174453E-2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4.4267529204415804E-2</c:v>
                </c:pt>
                <c:pt idx="1">
                  <c:v>7.8971347322353169E-2</c:v>
                </c:pt>
                <c:pt idx="2">
                  <c:v>2.6303264457000507E-2</c:v>
                </c:pt>
                <c:pt idx="3">
                  <c:v>5.4639931858652152E-2</c:v>
                </c:pt>
                <c:pt idx="4">
                  <c:v>8.1085532024660539E-2</c:v>
                </c:pt>
                <c:pt idx="5">
                  <c:v>6.9670083306343653E-2</c:v>
                </c:pt>
                <c:pt idx="6">
                  <c:v>5.9960790257844884E-2</c:v>
                </c:pt>
                <c:pt idx="7">
                  <c:v>6.3946065254180368E-2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20392704"/>
        <c:axId val="849523776"/>
      </c:barChart>
      <c:catAx>
        <c:axId val="920392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49523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4952377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20392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8.8000000000000005E-3</c:v>
                </c:pt>
                <c:pt idx="1">
                  <c:v>8.6999999999999994E-3</c:v>
                </c:pt>
                <c:pt idx="2">
                  <c:v>8.2000000000000007E-3</c:v>
                </c:pt>
                <c:pt idx="3">
                  <c:v>1.2500000000000001E-2</c:v>
                </c:pt>
                <c:pt idx="4">
                  <c:v>8.0999999999999996E-3</c:v>
                </c:pt>
                <c:pt idx="5">
                  <c:v>8.6999999999999994E-3</c:v>
                </c:pt>
                <c:pt idx="6">
                  <c:v>8.5000000000000006E-3</c:v>
                </c:pt>
                <c:pt idx="7">
                  <c:v>8.6E-3</c:v>
                </c:pt>
                <c:pt idx="8">
                  <c:v>8.9999999999999993E-3</c:v>
                </c:pt>
                <c:pt idx="9">
                  <c:v>8.9999999999999993E-3</c:v>
                </c:pt>
                <c:pt idx="10">
                  <c:v>9.4999999999999998E-3</c:v>
                </c:pt>
                <c:pt idx="11">
                  <c:v>9.4999999999999998E-3</c:v>
                </c:pt>
                <c:pt idx="12">
                  <c:v>1.0699999999999999E-2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6.3E-3</c:v>
                </c:pt>
                <c:pt idx="1">
                  <c:v>6.3E-3</c:v>
                </c:pt>
                <c:pt idx="2">
                  <c:v>6.1999999999999998E-3</c:v>
                </c:pt>
                <c:pt idx="3">
                  <c:v>6.3E-3</c:v>
                </c:pt>
                <c:pt idx="4">
                  <c:v>6.1999999999999998E-3</c:v>
                </c:pt>
                <c:pt idx="5">
                  <c:v>6.4000000000000003E-3</c:v>
                </c:pt>
                <c:pt idx="6">
                  <c:v>6.4999999999999997E-3</c:v>
                </c:pt>
                <c:pt idx="7">
                  <c:v>6.3E-3</c:v>
                </c:pt>
                <c:pt idx="8">
                  <c:v>6.6E-3</c:v>
                </c:pt>
                <c:pt idx="9">
                  <c:v>6.4999999999999997E-3</c:v>
                </c:pt>
                <c:pt idx="10">
                  <c:v>6.6E-3</c:v>
                </c:pt>
                <c:pt idx="11">
                  <c:v>6.4999999999999997E-3</c:v>
                </c:pt>
                <c:pt idx="12">
                  <c:v>7.4000000000000003E-3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4.1000000000000003E-3</c:v>
                </c:pt>
                <c:pt idx="1">
                  <c:v>3.3999999999999998E-3</c:v>
                </c:pt>
                <c:pt idx="2">
                  <c:v>2.5999999999999999E-3</c:v>
                </c:pt>
                <c:pt idx="3">
                  <c:v>8.9999999999999993E-3</c:v>
                </c:pt>
                <c:pt idx="4">
                  <c:v>2.5999999999999999E-3</c:v>
                </c:pt>
                <c:pt idx="5">
                  <c:v>3.0000000000000001E-3</c:v>
                </c:pt>
                <c:pt idx="6">
                  <c:v>2.7000000000000001E-3</c:v>
                </c:pt>
                <c:pt idx="7">
                  <c:v>2.8999999999999998E-3</c:v>
                </c:pt>
                <c:pt idx="8">
                  <c:v>3.0000000000000001E-3</c:v>
                </c:pt>
                <c:pt idx="9">
                  <c:v>3.2000000000000002E-3</c:v>
                </c:pt>
                <c:pt idx="10">
                  <c:v>3.3E-3</c:v>
                </c:pt>
                <c:pt idx="11">
                  <c:v>3.3999999999999998E-3</c:v>
                </c:pt>
                <c:pt idx="12">
                  <c:v>5.1999999999999998E-3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1.9E-3</c:v>
                </c:pt>
                <c:pt idx="1">
                  <c:v>1.8E-3</c:v>
                </c:pt>
                <c:pt idx="2">
                  <c:v>1.8E-3</c:v>
                </c:pt>
                <c:pt idx="3">
                  <c:v>1.6000000000000001E-3</c:v>
                </c:pt>
                <c:pt idx="4">
                  <c:v>1.5E-3</c:v>
                </c:pt>
                <c:pt idx="5">
                  <c:v>1.8E-3</c:v>
                </c:pt>
                <c:pt idx="6">
                  <c:v>1.9E-3</c:v>
                </c:pt>
                <c:pt idx="7">
                  <c:v>2.0999999999999999E-3</c:v>
                </c:pt>
                <c:pt idx="8">
                  <c:v>2.2000000000000001E-3</c:v>
                </c:pt>
                <c:pt idx="9">
                  <c:v>2.0999999999999999E-3</c:v>
                </c:pt>
                <c:pt idx="10">
                  <c:v>2.5000000000000001E-3</c:v>
                </c:pt>
                <c:pt idx="11">
                  <c:v>2.7000000000000001E-3</c:v>
                </c:pt>
                <c:pt idx="12">
                  <c:v>2.5999999999999999E-3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927808"/>
        <c:axId val="918404416"/>
      </c:lineChart>
      <c:catAx>
        <c:axId val="855927808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8404416"/>
        <c:crosses val="autoZero"/>
        <c:auto val="1"/>
        <c:lblAlgn val="ctr"/>
        <c:lblOffset val="100"/>
        <c:noMultiLvlLbl val="0"/>
      </c:catAx>
      <c:valAx>
        <c:axId val="9184044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59278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9.4999999999999998E-3</c:v>
                </c:pt>
                <c:pt idx="1">
                  <c:v>1.01E-2</c:v>
                </c:pt>
                <c:pt idx="2">
                  <c:v>9.9000000000000008E-3</c:v>
                </c:pt>
                <c:pt idx="3">
                  <c:v>9.5999999999999992E-3</c:v>
                </c:pt>
                <c:pt idx="4">
                  <c:v>1.34E-2</c:v>
                </c:pt>
                <c:pt idx="5">
                  <c:v>8.5000000000000006E-3</c:v>
                </c:pt>
                <c:pt idx="6">
                  <c:v>8.5000000000000006E-3</c:v>
                </c:pt>
                <c:pt idx="7">
                  <c:v>8.6E-3</c:v>
                </c:pt>
                <c:pt idx="8">
                  <c:v>8.6E-3</c:v>
                </c:pt>
                <c:pt idx="9">
                  <c:v>8.6999999999999994E-3</c:v>
                </c:pt>
                <c:pt idx="10">
                  <c:v>8.8000000000000005E-3</c:v>
                </c:pt>
                <c:pt idx="11">
                  <c:v>8.6999999999999994E-3</c:v>
                </c:pt>
                <c:pt idx="12">
                  <c:v>8.6999999999999994E-3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6.7999999999999996E-3</c:v>
                </c:pt>
                <c:pt idx="1">
                  <c:v>7.3000000000000001E-3</c:v>
                </c:pt>
                <c:pt idx="2">
                  <c:v>7.0000000000000001E-3</c:v>
                </c:pt>
                <c:pt idx="3">
                  <c:v>7.1000000000000004E-3</c:v>
                </c:pt>
                <c:pt idx="4">
                  <c:v>6.1999999999999998E-3</c:v>
                </c:pt>
                <c:pt idx="5">
                  <c:v>6.0000000000000001E-3</c:v>
                </c:pt>
                <c:pt idx="6">
                  <c:v>6.1000000000000004E-3</c:v>
                </c:pt>
                <c:pt idx="7">
                  <c:v>6.1000000000000004E-3</c:v>
                </c:pt>
                <c:pt idx="8">
                  <c:v>6.1000000000000004E-3</c:v>
                </c:pt>
                <c:pt idx="9">
                  <c:v>6.1999999999999998E-3</c:v>
                </c:pt>
                <c:pt idx="10">
                  <c:v>6.1000000000000004E-3</c:v>
                </c:pt>
                <c:pt idx="11">
                  <c:v>6.1999999999999998E-3</c:v>
                </c:pt>
                <c:pt idx="12">
                  <c:v>6.0000000000000001E-3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3.8999999999999998E-3</c:v>
                </c:pt>
                <c:pt idx="1">
                  <c:v>4.8999999999999998E-3</c:v>
                </c:pt>
                <c:pt idx="2">
                  <c:v>4.0000000000000001E-3</c:v>
                </c:pt>
                <c:pt idx="3">
                  <c:v>3.7000000000000002E-3</c:v>
                </c:pt>
                <c:pt idx="4">
                  <c:v>9.9000000000000008E-3</c:v>
                </c:pt>
                <c:pt idx="5">
                  <c:v>3.5999999999999999E-3</c:v>
                </c:pt>
                <c:pt idx="6">
                  <c:v>3.5000000000000001E-3</c:v>
                </c:pt>
                <c:pt idx="7">
                  <c:v>3.3999999999999998E-3</c:v>
                </c:pt>
                <c:pt idx="8">
                  <c:v>3.3999999999999998E-3</c:v>
                </c:pt>
                <c:pt idx="9">
                  <c:v>3.3E-3</c:v>
                </c:pt>
                <c:pt idx="10">
                  <c:v>3.5000000000000001E-3</c:v>
                </c:pt>
                <c:pt idx="11">
                  <c:v>3.3E-3</c:v>
                </c:pt>
                <c:pt idx="12">
                  <c:v>3.3E-3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1.9E-3</c:v>
                </c:pt>
                <c:pt idx="1">
                  <c:v>1.9E-3</c:v>
                </c:pt>
                <c:pt idx="2">
                  <c:v>1.8E-3</c:v>
                </c:pt>
                <c:pt idx="3">
                  <c:v>1.6999999999999999E-3</c:v>
                </c:pt>
                <c:pt idx="4">
                  <c:v>1.6000000000000001E-3</c:v>
                </c:pt>
                <c:pt idx="5">
                  <c:v>1.6999999999999999E-3</c:v>
                </c:pt>
                <c:pt idx="6">
                  <c:v>1.8E-3</c:v>
                </c:pt>
                <c:pt idx="7">
                  <c:v>2E-3</c:v>
                </c:pt>
                <c:pt idx="8">
                  <c:v>1.9E-3</c:v>
                </c:pt>
                <c:pt idx="9">
                  <c:v>2.2000000000000001E-3</c:v>
                </c:pt>
                <c:pt idx="10">
                  <c:v>2.3E-3</c:v>
                </c:pt>
                <c:pt idx="11">
                  <c:v>2.3999999999999998E-3</c:v>
                </c:pt>
                <c:pt idx="12">
                  <c:v>2.5000000000000001E-3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939584"/>
        <c:axId val="918898368"/>
      </c:lineChart>
      <c:catAx>
        <c:axId val="8559395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8898368"/>
        <c:crosses val="autoZero"/>
        <c:auto val="1"/>
        <c:lblAlgn val="ctr"/>
        <c:lblOffset val="100"/>
        <c:noMultiLvlLbl val="0"/>
      </c:catAx>
      <c:valAx>
        <c:axId val="9188983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59395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4.4999999999999997E-3</c:v>
                </c:pt>
                <c:pt idx="1">
                  <c:v>4.4999999999999997E-3</c:v>
                </c:pt>
                <c:pt idx="2">
                  <c:v>4.8999999999999998E-3</c:v>
                </c:pt>
                <c:pt idx="3">
                  <c:v>4.5999999999999999E-3</c:v>
                </c:pt>
                <c:pt idx="4">
                  <c:v>4.4000000000000003E-3</c:v>
                </c:pt>
                <c:pt idx="5">
                  <c:v>8.8000000000000005E-3</c:v>
                </c:pt>
                <c:pt idx="6">
                  <c:v>4.0000000000000001E-3</c:v>
                </c:pt>
                <c:pt idx="7">
                  <c:v>4.4999999999999997E-3</c:v>
                </c:pt>
                <c:pt idx="8">
                  <c:v>4.7000000000000002E-3</c:v>
                </c:pt>
                <c:pt idx="9">
                  <c:v>4.4999999999999997E-3</c:v>
                </c:pt>
                <c:pt idx="10">
                  <c:v>4.7000000000000002E-3</c:v>
                </c:pt>
                <c:pt idx="11">
                  <c:v>4.7000000000000002E-3</c:v>
                </c:pt>
                <c:pt idx="12">
                  <c:v>4.7999999999999996E-3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3.7000000000000002E-3</c:v>
                </c:pt>
                <c:pt idx="1">
                  <c:v>3.8E-3</c:v>
                </c:pt>
                <c:pt idx="2">
                  <c:v>4.1000000000000003E-3</c:v>
                </c:pt>
                <c:pt idx="3">
                  <c:v>3.8999999999999998E-3</c:v>
                </c:pt>
                <c:pt idx="4">
                  <c:v>3.7000000000000002E-3</c:v>
                </c:pt>
                <c:pt idx="5">
                  <c:v>3.7000000000000002E-3</c:v>
                </c:pt>
                <c:pt idx="6">
                  <c:v>3.5000000000000001E-3</c:v>
                </c:pt>
                <c:pt idx="7">
                  <c:v>3.8999999999999998E-3</c:v>
                </c:pt>
                <c:pt idx="8">
                  <c:v>4.0000000000000001E-3</c:v>
                </c:pt>
                <c:pt idx="9">
                  <c:v>3.8E-3</c:v>
                </c:pt>
                <c:pt idx="10">
                  <c:v>4.0000000000000001E-3</c:v>
                </c:pt>
                <c:pt idx="11">
                  <c:v>3.8E-3</c:v>
                </c:pt>
                <c:pt idx="12">
                  <c:v>3.8999999999999998E-3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1.1000000000000001E-3</c:v>
                </c:pt>
                <c:pt idx="1">
                  <c:v>1E-3</c:v>
                </c:pt>
                <c:pt idx="2">
                  <c:v>2.2000000000000001E-3</c:v>
                </c:pt>
                <c:pt idx="3">
                  <c:v>8.9999999999999998E-4</c:v>
                </c:pt>
                <c:pt idx="4">
                  <c:v>8.0000000000000004E-4</c:v>
                </c:pt>
                <c:pt idx="5">
                  <c:v>7.1000000000000004E-3</c:v>
                </c:pt>
                <c:pt idx="6">
                  <c:v>5.9999999999999995E-4</c:v>
                </c:pt>
                <c:pt idx="7">
                  <c:v>8.9999999999999998E-4</c:v>
                </c:pt>
                <c:pt idx="8">
                  <c:v>8.9999999999999998E-4</c:v>
                </c:pt>
                <c:pt idx="9">
                  <c:v>8.0000000000000004E-4</c:v>
                </c:pt>
                <c:pt idx="10">
                  <c:v>8.0000000000000004E-4</c:v>
                </c:pt>
                <c:pt idx="11">
                  <c:v>8.0000000000000004E-4</c:v>
                </c:pt>
                <c:pt idx="12">
                  <c:v>8.0000000000000004E-4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1.4E-3</c:v>
                </c:pt>
                <c:pt idx="1">
                  <c:v>1.4E-3</c:v>
                </c:pt>
                <c:pt idx="2">
                  <c:v>1.4E-3</c:v>
                </c:pt>
                <c:pt idx="3">
                  <c:v>1.5E-3</c:v>
                </c:pt>
                <c:pt idx="4">
                  <c:v>1.4E-3</c:v>
                </c:pt>
                <c:pt idx="5">
                  <c:v>1.2999999999999999E-3</c:v>
                </c:pt>
                <c:pt idx="6">
                  <c:v>1.2999999999999999E-3</c:v>
                </c:pt>
                <c:pt idx="7">
                  <c:v>1.5E-3</c:v>
                </c:pt>
                <c:pt idx="8">
                  <c:v>1.6999999999999999E-3</c:v>
                </c:pt>
                <c:pt idx="9">
                  <c:v>1.6000000000000001E-3</c:v>
                </c:pt>
                <c:pt idx="10">
                  <c:v>1.8E-3</c:v>
                </c:pt>
                <c:pt idx="11">
                  <c:v>2E-3</c:v>
                </c:pt>
                <c:pt idx="12">
                  <c:v>2E-3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924736"/>
        <c:axId val="918900672"/>
      </c:lineChart>
      <c:catAx>
        <c:axId val="8559247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8900672"/>
        <c:crosses val="autoZero"/>
        <c:auto val="1"/>
        <c:lblAlgn val="ctr"/>
        <c:lblOffset val="100"/>
        <c:noMultiLvlLbl val="0"/>
      </c:catAx>
      <c:valAx>
        <c:axId val="9189006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59247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0.2737</c:v>
                </c:pt>
                <c:pt idx="1">
                  <c:v>0.26840000000000003</c:v>
                </c:pt>
                <c:pt idx="2">
                  <c:v>0.2586</c:v>
                </c:pt>
                <c:pt idx="3">
                  <c:v>0.25659999999999999</c:v>
                </c:pt>
                <c:pt idx="4">
                  <c:v>0.25159999999999999</c:v>
                </c:pt>
                <c:pt idx="5">
                  <c:v>0.25309999999999999</c:v>
                </c:pt>
                <c:pt idx="6">
                  <c:v>0.2505</c:v>
                </c:pt>
                <c:pt idx="7">
                  <c:v>0.25269999999999998</c:v>
                </c:pt>
                <c:pt idx="8">
                  <c:v>0.2492</c:v>
                </c:pt>
                <c:pt idx="9">
                  <c:v>0.24859999999999999</c:v>
                </c:pt>
                <c:pt idx="10">
                  <c:v>0.24970000000000001</c:v>
                </c:pt>
                <c:pt idx="11">
                  <c:v>0.24929999999999999</c:v>
                </c:pt>
                <c:pt idx="12">
                  <c:v>0.25040000000000001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0.16819999999999999</c:v>
                </c:pt>
                <c:pt idx="1">
                  <c:v>0.15989999999999999</c:v>
                </c:pt>
                <c:pt idx="2">
                  <c:v>0.15570000000000001</c:v>
                </c:pt>
                <c:pt idx="3">
                  <c:v>0.15279999999999999</c:v>
                </c:pt>
                <c:pt idx="4">
                  <c:v>0.15110000000000001</c:v>
                </c:pt>
                <c:pt idx="5">
                  <c:v>0.153</c:v>
                </c:pt>
                <c:pt idx="6">
                  <c:v>0.15060000000000001</c:v>
                </c:pt>
                <c:pt idx="7">
                  <c:v>0.15179999999999999</c:v>
                </c:pt>
                <c:pt idx="8">
                  <c:v>0.1515</c:v>
                </c:pt>
                <c:pt idx="9">
                  <c:v>0.1535</c:v>
                </c:pt>
                <c:pt idx="10">
                  <c:v>0.15459999999999999</c:v>
                </c:pt>
                <c:pt idx="11">
                  <c:v>0.15570000000000001</c:v>
                </c:pt>
                <c:pt idx="12">
                  <c:v>0.1575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8.6499999999999994E-2</c:v>
                </c:pt>
                <c:pt idx="1">
                  <c:v>8.9499999999999996E-2</c:v>
                </c:pt>
                <c:pt idx="2">
                  <c:v>8.3599999999999994E-2</c:v>
                </c:pt>
                <c:pt idx="3">
                  <c:v>8.5999999999999993E-2</c:v>
                </c:pt>
                <c:pt idx="4">
                  <c:v>8.2500000000000004E-2</c:v>
                </c:pt>
                <c:pt idx="5">
                  <c:v>8.2900000000000001E-2</c:v>
                </c:pt>
                <c:pt idx="6">
                  <c:v>8.4500000000000006E-2</c:v>
                </c:pt>
                <c:pt idx="7">
                  <c:v>8.5400000000000004E-2</c:v>
                </c:pt>
                <c:pt idx="8">
                  <c:v>8.1199999999999994E-2</c:v>
                </c:pt>
                <c:pt idx="9">
                  <c:v>7.7100000000000002E-2</c:v>
                </c:pt>
                <c:pt idx="10">
                  <c:v>7.8100000000000003E-2</c:v>
                </c:pt>
                <c:pt idx="11">
                  <c:v>7.7299999999999994E-2</c:v>
                </c:pt>
                <c:pt idx="12">
                  <c:v>7.51E-2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9.7500000000000003E-2</c:v>
                </c:pt>
                <c:pt idx="1">
                  <c:v>9.2600000000000002E-2</c:v>
                </c:pt>
                <c:pt idx="2">
                  <c:v>8.6800000000000002E-2</c:v>
                </c:pt>
                <c:pt idx="3">
                  <c:v>8.4400000000000003E-2</c:v>
                </c:pt>
                <c:pt idx="4">
                  <c:v>8.3500000000000005E-2</c:v>
                </c:pt>
                <c:pt idx="5">
                  <c:v>8.4000000000000005E-2</c:v>
                </c:pt>
                <c:pt idx="6">
                  <c:v>8.2299999999999998E-2</c:v>
                </c:pt>
                <c:pt idx="7">
                  <c:v>8.2900000000000001E-2</c:v>
                </c:pt>
                <c:pt idx="8">
                  <c:v>8.0699999999999994E-2</c:v>
                </c:pt>
                <c:pt idx="9">
                  <c:v>8.14E-2</c:v>
                </c:pt>
                <c:pt idx="10">
                  <c:v>8.0699999999999994E-2</c:v>
                </c:pt>
                <c:pt idx="11">
                  <c:v>7.9500000000000001E-2</c:v>
                </c:pt>
                <c:pt idx="12">
                  <c:v>8.2000000000000003E-2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937024"/>
        <c:axId val="918902976"/>
      </c:lineChart>
      <c:catAx>
        <c:axId val="8559370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8902976"/>
        <c:crosses val="autoZero"/>
        <c:auto val="1"/>
        <c:lblAlgn val="ctr"/>
        <c:lblOffset val="100"/>
        <c:noMultiLvlLbl val="0"/>
      </c:catAx>
      <c:valAx>
        <c:axId val="9189029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59370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0.68880000000000008</c:v>
                </c:pt>
                <c:pt idx="1">
                  <c:v>0.69409999999999994</c:v>
                </c:pt>
                <c:pt idx="2">
                  <c:v>0.70019999999999993</c:v>
                </c:pt>
                <c:pt idx="3">
                  <c:v>0.70320000000000005</c:v>
                </c:pt>
                <c:pt idx="4">
                  <c:v>0.70860000000000012</c:v>
                </c:pt>
                <c:pt idx="5">
                  <c:v>0.70740000000000003</c:v>
                </c:pt>
                <c:pt idx="6">
                  <c:v>0.71540000000000004</c:v>
                </c:pt>
                <c:pt idx="7">
                  <c:v>0.71239999999999992</c:v>
                </c:pt>
                <c:pt idx="8">
                  <c:v>0.71489999999999998</c:v>
                </c:pt>
                <c:pt idx="9">
                  <c:v>0.71599999999999997</c:v>
                </c:pt>
                <c:pt idx="10">
                  <c:v>0.71409999999999996</c:v>
                </c:pt>
                <c:pt idx="11">
                  <c:v>0.71460000000000001</c:v>
                </c:pt>
                <c:pt idx="12">
                  <c:v>0.71219999999999994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0.80779999999999996</c:v>
                </c:pt>
                <c:pt idx="1">
                  <c:v>0.81540000000000012</c:v>
                </c:pt>
                <c:pt idx="2">
                  <c:v>0.81980000000000008</c:v>
                </c:pt>
                <c:pt idx="3">
                  <c:v>0.8226</c:v>
                </c:pt>
                <c:pt idx="4">
                  <c:v>0.82550000000000001</c:v>
                </c:pt>
                <c:pt idx="5">
                  <c:v>0.82350000000000001</c:v>
                </c:pt>
                <c:pt idx="6">
                  <c:v>0.82620000000000005</c:v>
                </c:pt>
                <c:pt idx="7">
                  <c:v>0.82479999999999998</c:v>
                </c:pt>
                <c:pt idx="8">
                  <c:v>0.82469999999999999</c:v>
                </c:pt>
                <c:pt idx="9">
                  <c:v>0.82280000000000009</c:v>
                </c:pt>
                <c:pt idx="10">
                  <c:v>0.82150000000000001</c:v>
                </c:pt>
                <c:pt idx="11">
                  <c:v>0.82069999999999999</c:v>
                </c:pt>
                <c:pt idx="12">
                  <c:v>0.81810000000000005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0.89529999999999998</c:v>
                </c:pt>
                <c:pt idx="1">
                  <c:v>0.89259999999999995</c:v>
                </c:pt>
                <c:pt idx="2">
                  <c:v>0.89300000000000002</c:v>
                </c:pt>
                <c:pt idx="3">
                  <c:v>0.89269999999999994</c:v>
                </c:pt>
                <c:pt idx="4">
                  <c:v>0.89599999999999991</c:v>
                </c:pt>
                <c:pt idx="5">
                  <c:v>0.89569999999999994</c:v>
                </c:pt>
                <c:pt idx="6">
                  <c:v>0.90129999999999999</c:v>
                </c:pt>
                <c:pt idx="7">
                  <c:v>0.89990000000000003</c:v>
                </c:pt>
                <c:pt idx="8">
                  <c:v>0.90359999999999996</c:v>
                </c:pt>
                <c:pt idx="9">
                  <c:v>0.9084000000000001</c:v>
                </c:pt>
                <c:pt idx="10">
                  <c:v>0.90680000000000005</c:v>
                </c:pt>
                <c:pt idx="11">
                  <c:v>0.90739999999999998</c:v>
                </c:pt>
                <c:pt idx="12">
                  <c:v>0.90820000000000012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0.89539999999999997</c:v>
                </c:pt>
                <c:pt idx="1">
                  <c:v>0.90039999999999998</c:v>
                </c:pt>
                <c:pt idx="2">
                  <c:v>0.90639999999999998</c:v>
                </c:pt>
                <c:pt idx="3">
                  <c:v>0.90899999999999992</c:v>
                </c:pt>
                <c:pt idx="4">
                  <c:v>0.91010000000000002</c:v>
                </c:pt>
                <c:pt idx="5">
                  <c:v>0.90910000000000002</c:v>
                </c:pt>
                <c:pt idx="6">
                  <c:v>0.91059999999999997</c:v>
                </c:pt>
                <c:pt idx="7">
                  <c:v>0.90930000000000011</c:v>
                </c:pt>
                <c:pt idx="8">
                  <c:v>0.91110000000000002</c:v>
                </c:pt>
                <c:pt idx="9">
                  <c:v>0.91020000000000001</c:v>
                </c:pt>
                <c:pt idx="10">
                  <c:v>0.91010000000000002</c:v>
                </c:pt>
                <c:pt idx="11">
                  <c:v>0.91090000000000004</c:v>
                </c:pt>
                <c:pt idx="12">
                  <c:v>0.9083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937536"/>
        <c:axId val="921731648"/>
      </c:lineChart>
      <c:catAx>
        <c:axId val="8559375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1731648"/>
        <c:crosses val="autoZero"/>
        <c:auto val="1"/>
        <c:lblAlgn val="ctr"/>
        <c:lblOffset val="100"/>
        <c:noMultiLvlLbl val="0"/>
      </c:catAx>
      <c:valAx>
        <c:axId val="9217316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59375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74.89</c:v>
                </c:pt>
                <c:pt idx="1">
                  <c:v>94.49</c:v>
                </c:pt>
                <c:pt idx="2">
                  <c:v>97.28</c:v>
                </c:pt>
                <c:pt idx="3">
                  <c:v>97.43</c:v>
                </c:pt>
                <c:pt idx="4">
                  <c:v>99.41</c:v>
                </c:pt>
                <c:pt idx="5">
                  <c:v>92.69</c:v>
                </c:pt>
                <c:pt idx="6">
                  <c:v>91.4</c:v>
                </c:pt>
                <c:pt idx="7">
                  <c:v>87.18</c:v>
                </c:pt>
                <c:pt idx="8">
                  <c:v>96.04</c:v>
                </c:pt>
                <c:pt idx="9">
                  <c:v>101.89</c:v>
                </c:pt>
                <c:pt idx="10">
                  <c:v>90.98</c:v>
                </c:pt>
                <c:pt idx="11">
                  <c:v>84.51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80.33</c:v>
                </c:pt>
                <c:pt idx="1">
                  <c:v>93.3</c:v>
                </c:pt>
                <c:pt idx="2">
                  <c:v>93.27</c:v>
                </c:pt>
                <c:pt idx="3">
                  <c:v>65.09</c:v>
                </c:pt>
                <c:pt idx="4">
                  <c:v>61.28</c:v>
                </c:pt>
                <c:pt idx="5">
                  <c:v>77.22</c:v>
                </c:pt>
                <c:pt idx="6">
                  <c:v>79.260000000000005</c:v>
                </c:pt>
                <c:pt idx="7">
                  <c:v>81.650000000000006</c:v>
                </c:pt>
                <c:pt idx="8">
                  <c:v>89</c:v>
                </c:pt>
                <c:pt idx="9">
                  <c:v>93.2</c:v>
                </c:pt>
                <c:pt idx="10">
                  <c:v>85.61</c:v>
                </c:pt>
                <c:pt idx="11">
                  <c:v>77.34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82.02</c:v>
                </c:pt>
                <c:pt idx="1">
                  <c:v>84.3</c:v>
                </c:pt>
                <c:pt idx="2">
                  <c:v>101.7</c:v>
                </c:pt>
                <c:pt idx="3">
                  <c:v>100.07</c:v>
                </c:pt>
                <c:pt idx="4">
                  <c:v>97.91</c:v>
                </c:pt>
                <c:pt idx="5">
                  <c:v>99.41</c:v>
                </c:pt>
                <c:pt idx="6">
                  <c:v>85.73</c:v>
                </c:pt>
                <c:pt idx="7">
                  <c:v>83.91</c:v>
                </c:pt>
                <c:pt idx="8">
                  <c:v>88.94</c:v>
                </c:pt>
                <c:pt idx="9">
                  <c:v>90.18</c:v>
                </c:pt>
                <c:pt idx="10">
                  <c:v>85.21</c:v>
                </c:pt>
                <c:pt idx="11">
                  <c:v>89.64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74.540000000000006</c:v>
                </c:pt>
                <c:pt idx="1">
                  <c:v>79.239999999999995</c:v>
                </c:pt>
                <c:pt idx="2">
                  <c:v>102.88</c:v>
                </c:pt>
                <c:pt idx="3">
                  <c:v>92.29</c:v>
                </c:pt>
                <c:pt idx="4">
                  <c:v>98.75</c:v>
                </c:pt>
                <c:pt idx="5">
                  <c:v>90.73</c:v>
                </c:pt>
                <c:pt idx="6">
                  <c:v>86.66</c:v>
                </c:pt>
                <c:pt idx="7">
                  <c:v>91.14</c:v>
                </c:pt>
                <c:pt idx="8">
                  <c:v>88.01</c:v>
                </c:pt>
                <c:pt idx="9">
                  <c:v>86.04</c:v>
                </c:pt>
                <c:pt idx="10">
                  <c:v>89.44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938560"/>
        <c:axId val="921733952"/>
      </c:lineChart>
      <c:catAx>
        <c:axId val="85593856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1733952"/>
        <c:crosses val="autoZero"/>
        <c:auto val="1"/>
        <c:lblAlgn val="ctr"/>
        <c:lblOffset val="100"/>
        <c:noMultiLvlLbl val="0"/>
      </c:catAx>
      <c:valAx>
        <c:axId val="921733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59385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36.869999999999997</c:v>
                </c:pt>
                <c:pt idx="1">
                  <c:v>47.28</c:v>
                </c:pt>
                <c:pt idx="2">
                  <c:v>51.7</c:v>
                </c:pt>
                <c:pt idx="3">
                  <c:v>49.98</c:v>
                </c:pt>
                <c:pt idx="4">
                  <c:v>48.59</c:v>
                </c:pt>
                <c:pt idx="5">
                  <c:v>44.74</c:v>
                </c:pt>
                <c:pt idx="6">
                  <c:v>46.41</c:v>
                </c:pt>
                <c:pt idx="7">
                  <c:v>42.15</c:v>
                </c:pt>
                <c:pt idx="8">
                  <c:v>46.8</c:v>
                </c:pt>
                <c:pt idx="9">
                  <c:v>52.28</c:v>
                </c:pt>
                <c:pt idx="10">
                  <c:v>49.38</c:v>
                </c:pt>
                <c:pt idx="11">
                  <c:v>43.36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43.32</c:v>
                </c:pt>
                <c:pt idx="1">
                  <c:v>46.4</c:v>
                </c:pt>
                <c:pt idx="2">
                  <c:v>43.79</c:v>
                </c:pt>
                <c:pt idx="3">
                  <c:v>28.44</c:v>
                </c:pt>
                <c:pt idx="4">
                  <c:v>26.44</c:v>
                </c:pt>
                <c:pt idx="5">
                  <c:v>35.67</c:v>
                </c:pt>
                <c:pt idx="6">
                  <c:v>36.01</c:v>
                </c:pt>
                <c:pt idx="7">
                  <c:v>36.6</c:v>
                </c:pt>
                <c:pt idx="8">
                  <c:v>40.590000000000003</c:v>
                </c:pt>
                <c:pt idx="9">
                  <c:v>43.79</c:v>
                </c:pt>
                <c:pt idx="10">
                  <c:v>40.549999999999997</c:v>
                </c:pt>
                <c:pt idx="11">
                  <c:v>36.18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40.74</c:v>
                </c:pt>
                <c:pt idx="1">
                  <c:v>39.58</c:v>
                </c:pt>
                <c:pt idx="2">
                  <c:v>46.47</c:v>
                </c:pt>
                <c:pt idx="3">
                  <c:v>44.66</c:v>
                </c:pt>
                <c:pt idx="4">
                  <c:v>42.16</c:v>
                </c:pt>
                <c:pt idx="5">
                  <c:v>42.82</c:v>
                </c:pt>
                <c:pt idx="6">
                  <c:v>38.75</c:v>
                </c:pt>
                <c:pt idx="7">
                  <c:v>37.840000000000003</c:v>
                </c:pt>
                <c:pt idx="8">
                  <c:v>39.81</c:v>
                </c:pt>
                <c:pt idx="9">
                  <c:v>38.619999999999997</c:v>
                </c:pt>
                <c:pt idx="10">
                  <c:v>38.65</c:v>
                </c:pt>
                <c:pt idx="11">
                  <c:v>41.03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34.1</c:v>
                </c:pt>
                <c:pt idx="1">
                  <c:v>36.76</c:v>
                </c:pt>
                <c:pt idx="2">
                  <c:v>44.49</c:v>
                </c:pt>
                <c:pt idx="3">
                  <c:v>37.840000000000003</c:v>
                </c:pt>
                <c:pt idx="4">
                  <c:v>39.68</c:v>
                </c:pt>
                <c:pt idx="5">
                  <c:v>37.659999999999997</c:v>
                </c:pt>
                <c:pt idx="6">
                  <c:v>34.840000000000003</c:v>
                </c:pt>
                <c:pt idx="7">
                  <c:v>37.1</c:v>
                </c:pt>
                <c:pt idx="8">
                  <c:v>38.130000000000003</c:v>
                </c:pt>
                <c:pt idx="9">
                  <c:v>36.08</c:v>
                </c:pt>
                <c:pt idx="10">
                  <c:v>39.19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940608"/>
        <c:axId val="921736256"/>
      </c:lineChart>
      <c:catAx>
        <c:axId val="85594060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1736256"/>
        <c:crosses val="autoZero"/>
        <c:auto val="1"/>
        <c:lblAlgn val="ctr"/>
        <c:lblOffset val="100"/>
        <c:noMultiLvlLbl val="0"/>
      </c:catAx>
      <c:valAx>
        <c:axId val="921736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59406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14.91</c:v>
                </c:pt>
                <c:pt idx="1">
                  <c:v>15.22</c:v>
                </c:pt>
                <c:pt idx="2">
                  <c:v>14.52</c:v>
                </c:pt>
                <c:pt idx="3">
                  <c:v>15.71</c:v>
                </c:pt>
                <c:pt idx="4">
                  <c:v>17.399999999999999</c:v>
                </c:pt>
                <c:pt idx="5">
                  <c:v>16.71</c:v>
                </c:pt>
                <c:pt idx="6">
                  <c:v>15.9</c:v>
                </c:pt>
                <c:pt idx="7">
                  <c:v>16.420000000000002</c:v>
                </c:pt>
                <c:pt idx="8">
                  <c:v>16.760000000000002</c:v>
                </c:pt>
                <c:pt idx="9">
                  <c:v>16.100000000000001</c:v>
                </c:pt>
                <c:pt idx="10">
                  <c:v>12.68</c:v>
                </c:pt>
                <c:pt idx="11">
                  <c:v>13.04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10.75</c:v>
                </c:pt>
                <c:pt idx="1">
                  <c:v>15.79</c:v>
                </c:pt>
                <c:pt idx="2">
                  <c:v>16.190000000000001</c:v>
                </c:pt>
                <c:pt idx="3">
                  <c:v>12.79</c:v>
                </c:pt>
                <c:pt idx="4">
                  <c:v>12.22</c:v>
                </c:pt>
                <c:pt idx="5">
                  <c:v>14.33</c:v>
                </c:pt>
                <c:pt idx="6">
                  <c:v>15.55</c:v>
                </c:pt>
                <c:pt idx="7">
                  <c:v>15.13</c:v>
                </c:pt>
                <c:pt idx="8">
                  <c:v>17.350000000000001</c:v>
                </c:pt>
                <c:pt idx="9">
                  <c:v>18.149999999999999</c:v>
                </c:pt>
                <c:pt idx="10">
                  <c:v>15.38</c:v>
                </c:pt>
                <c:pt idx="11">
                  <c:v>14.13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13.44</c:v>
                </c:pt>
                <c:pt idx="1">
                  <c:v>15.37</c:v>
                </c:pt>
                <c:pt idx="2">
                  <c:v>20.07</c:v>
                </c:pt>
                <c:pt idx="3">
                  <c:v>18.39</c:v>
                </c:pt>
                <c:pt idx="4">
                  <c:v>19.66</c:v>
                </c:pt>
                <c:pt idx="5">
                  <c:v>18.47</c:v>
                </c:pt>
                <c:pt idx="6">
                  <c:v>15.99</c:v>
                </c:pt>
                <c:pt idx="7">
                  <c:v>16.04</c:v>
                </c:pt>
                <c:pt idx="8">
                  <c:v>17.309999999999999</c:v>
                </c:pt>
                <c:pt idx="9">
                  <c:v>17.64</c:v>
                </c:pt>
                <c:pt idx="10">
                  <c:v>16.09</c:v>
                </c:pt>
                <c:pt idx="11">
                  <c:v>15.76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13.25</c:v>
                </c:pt>
                <c:pt idx="1">
                  <c:v>14.02</c:v>
                </c:pt>
                <c:pt idx="2">
                  <c:v>19.53</c:v>
                </c:pt>
                <c:pt idx="3">
                  <c:v>18.649999999999999</c:v>
                </c:pt>
                <c:pt idx="4">
                  <c:v>20.14</c:v>
                </c:pt>
                <c:pt idx="5">
                  <c:v>18.600000000000001</c:v>
                </c:pt>
                <c:pt idx="6">
                  <c:v>18.21</c:v>
                </c:pt>
                <c:pt idx="7">
                  <c:v>19.09</c:v>
                </c:pt>
                <c:pt idx="8">
                  <c:v>16.16</c:v>
                </c:pt>
                <c:pt idx="9">
                  <c:v>16.37</c:v>
                </c:pt>
                <c:pt idx="10">
                  <c:v>15.94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950336"/>
        <c:axId val="921738560"/>
      </c:lineChart>
      <c:catAx>
        <c:axId val="85595033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1738560"/>
        <c:crosses val="autoZero"/>
        <c:auto val="1"/>
        <c:lblAlgn val="ctr"/>
        <c:lblOffset val="100"/>
        <c:noMultiLvlLbl val="0"/>
      </c:catAx>
      <c:valAx>
        <c:axId val="9217385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59503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2.63</c:v>
                </c:pt>
                <c:pt idx="1">
                  <c:v>3.25</c:v>
                </c:pt>
                <c:pt idx="2">
                  <c:v>2.8</c:v>
                </c:pt>
                <c:pt idx="3">
                  <c:v>2.88</c:v>
                </c:pt>
                <c:pt idx="4">
                  <c:v>3.39</c:v>
                </c:pt>
                <c:pt idx="5">
                  <c:v>3.11</c:v>
                </c:pt>
                <c:pt idx="6">
                  <c:v>2.65</c:v>
                </c:pt>
                <c:pt idx="7">
                  <c:v>2.58</c:v>
                </c:pt>
                <c:pt idx="8">
                  <c:v>3.13</c:v>
                </c:pt>
                <c:pt idx="9">
                  <c:v>4.03</c:v>
                </c:pt>
                <c:pt idx="10">
                  <c:v>2.77</c:v>
                </c:pt>
                <c:pt idx="11">
                  <c:v>2.46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1.92</c:v>
                </c:pt>
                <c:pt idx="1">
                  <c:v>2.89</c:v>
                </c:pt>
                <c:pt idx="2">
                  <c:v>3.53</c:v>
                </c:pt>
                <c:pt idx="3">
                  <c:v>2.34</c:v>
                </c:pt>
                <c:pt idx="4">
                  <c:v>2.62</c:v>
                </c:pt>
                <c:pt idx="5">
                  <c:v>2.65</c:v>
                </c:pt>
                <c:pt idx="6">
                  <c:v>2.67</c:v>
                </c:pt>
                <c:pt idx="7">
                  <c:v>2.63</c:v>
                </c:pt>
                <c:pt idx="8">
                  <c:v>3.18</c:v>
                </c:pt>
                <c:pt idx="9">
                  <c:v>3.26</c:v>
                </c:pt>
                <c:pt idx="10">
                  <c:v>3.13</c:v>
                </c:pt>
                <c:pt idx="11">
                  <c:v>2.6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2.48</c:v>
                </c:pt>
                <c:pt idx="1">
                  <c:v>3.26</c:v>
                </c:pt>
                <c:pt idx="2">
                  <c:v>3.72</c:v>
                </c:pt>
                <c:pt idx="3">
                  <c:v>3.49</c:v>
                </c:pt>
                <c:pt idx="4">
                  <c:v>3.98</c:v>
                </c:pt>
                <c:pt idx="5">
                  <c:v>3.51</c:v>
                </c:pt>
                <c:pt idx="6">
                  <c:v>3.37</c:v>
                </c:pt>
                <c:pt idx="7">
                  <c:v>3.31</c:v>
                </c:pt>
                <c:pt idx="8">
                  <c:v>3.25</c:v>
                </c:pt>
                <c:pt idx="9">
                  <c:v>3.55</c:v>
                </c:pt>
                <c:pt idx="10">
                  <c:v>2.79</c:v>
                </c:pt>
                <c:pt idx="11">
                  <c:v>3.04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2.79</c:v>
                </c:pt>
                <c:pt idx="1">
                  <c:v>2.63</c:v>
                </c:pt>
                <c:pt idx="2">
                  <c:v>3.97</c:v>
                </c:pt>
                <c:pt idx="3">
                  <c:v>3.91</c:v>
                </c:pt>
                <c:pt idx="4">
                  <c:v>4.6100000000000003</c:v>
                </c:pt>
                <c:pt idx="5">
                  <c:v>3.81</c:v>
                </c:pt>
                <c:pt idx="6">
                  <c:v>3.71</c:v>
                </c:pt>
                <c:pt idx="7">
                  <c:v>3.6</c:v>
                </c:pt>
                <c:pt idx="8">
                  <c:v>3.18</c:v>
                </c:pt>
                <c:pt idx="9">
                  <c:v>3.63</c:v>
                </c:pt>
                <c:pt idx="10">
                  <c:v>2.99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951360"/>
        <c:axId val="922019520"/>
      </c:lineChart>
      <c:catAx>
        <c:axId val="85595136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2019520"/>
        <c:crosses val="autoZero"/>
        <c:auto val="1"/>
        <c:lblAlgn val="ctr"/>
        <c:lblOffset val="100"/>
        <c:noMultiLvlLbl val="0"/>
      </c:catAx>
      <c:valAx>
        <c:axId val="922019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59513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0.05</c:v>
                </c:pt>
                <c:pt idx="1">
                  <c:v>0.04</c:v>
                </c:pt>
                <c:pt idx="2">
                  <c:v>0.06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  <c:pt idx="7">
                  <c:v>0.05</c:v>
                </c:pt>
                <c:pt idx="8">
                  <c:v>0.02</c:v>
                </c:pt>
                <c:pt idx="9">
                  <c:v>0.05</c:v>
                </c:pt>
                <c:pt idx="10">
                  <c:v>0</c:v>
                </c:pt>
                <c:pt idx="11">
                  <c:v>0.04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0.01</c:v>
                </c:pt>
                <c:pt idx="1">
                  <c:v>0.02</c:v>
                </c:pt>
                <c:pt idx="2">
                  <c:v>0.06</c:v>
                </c:pt>
                <c:pt idx="3">
                  <c:v>0.01</c:v>
                </c:pt>
                <c:pt idx="4">
                  <c:v>0.06</c:v>
                </c:pt>
                <c:pt idx="5">
                  <c:v>0.01</c:v>
                </c:pt>
                <c:pt idx="6">
                  <c:v>0.06</c:v>
                </c:pt>
                <c:pt idx="7">
                  <c:v>0.02</c:v>
                </c:pt>
                <c:pt idx="8">
                  <c:v>0.04</c:v>
                </c:pt>
                <c:pt idx="9">
                  <c:v>0.02</c:v>
                </c:pt>
                <c:pt idx="10">
                  <c:v>0.02</c:v>
                </c:pt>
                <c:pt idx="11">
                  <c:v>0.01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0.02</c:v>
                </c:pt>
                <c:pt idx="1">
                  <c:v>0.02</c:v>
                </c:pt>
                <c:pt idx="2">
                  <c:v>0.05</c:v>
                </c:pt>
                <c:pt idx="3">
                  <c:v>0.05</c:v>
                </c:pt>
                <c:pt idx="4">
                  <c:v>0.01</c:v>
                </c:pt>
                <c:pt idx="5">
                  <c:v>0</c:v>
                </c:pt>
                <c:pt idx="6">
                  <c:v>0.09</c:v>
                </c:pt>
                <c:pt idx="7">
                  <c:v>0.05</c:v>
                </c:pt>
                <c:pt idx="8">
                  <c:v>0.01</c:v>
                </c:pt>
                <c:pt idx="9">
                  <c:v>0.02</c:v>
                </c:pt>
                <c:pt idx="10">
                  <c:v>0.02</c:v>
                </c:pt>
                <c:pt idx="11">
                  <c:v>0.05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0.04</c:v>
                </c:pt>
                <c:pt idx="1">
                  <c:v>7.0000000000000007E-2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0.12</c:v>
                </c:pt>
                <c:pt idx="5">
                  <c:v>0.1</c:v>
                </c:pt>
                <c:pt idx="6">
                  <c:v>0.04</c:v>
                </c:pt>
                <c:pt idx="7">
                  <c:v>0.11</c:v>
                </c:pt>
                <c:pt idx="8">
                  <c:v>7.0000000000000007E-2</c:v>
                </c:pt>
                <c:pt idx="9">
                  <c:v>7.0000000000000007E-2</c:v>
                </c:pt>
                <c:pt idx="10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952896"/>
        <c:axId val="922021824"/>
      </c:lineChart>
      <c:catAx>
        <c:axId val="85595289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2021824"/>
        <c:crosses val="autoZero"/>
        <c:auto val="1"/>
        <c:lblAlgn val="ctr"/>
        <c:lblOffset val="100"/>
        <c:noMultiLvlLbl val="0"/>
      </c:catAx>
      <c:valAx>
        <c:axId val="9220218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59528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0.18240640172296951</c:v>
                </c:pt>
                <c:pt idx="1">
                  <c:v>0.44031171435298766</c:v>
                </c:pt>
                <c:pt idx="2">
                  <c:v>0.21614549707957678</c:v>
                </c:pt>
                <c:pt idx="3">
                  <c:v>7.8456045119926821E-2</c:v>
                </c:pt>
                <c:pt idx="4">
                  <c:v>5.6586839233676897E-2</c:v>
                </c:pt>
                <c:pt idx="5">
                  <c:v>8.7123216457329587E-3</c:v>
                </c:pt>
                <c:pt idx="6">
                  <c:v>1.7381180845129379E-2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20268288"/>
        <c:axId val="849525504"/>
      </c:barChart>
      <c:catAx>
        <c:axId val="920268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49525504"/>
        <c:crosses val="autoZero"/>
        <c:auto val="1"/>
        <c:lblAlgn val="ctr"/>
        <c:lblOffset val="100"/>
        <c:noMultiLvlLbl val="0"/>
      </c:catAx>
      <c:valAx>
        <c:axId val="849525504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20268288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9.34</c:v>
                </c:pt>
                <c:pt idx="1">
                  <c:v>12.76</c:v>
                </c:pt>
                <c:pt idx="2">
                  <c:v>12.54</c:v>
                </c:pt>
                <c:pt idx="3">
                  <c:v>13.12</c:v>
                </c:pt>
                <c:pt idx="4">
                  <c:v>14.03</c:v>
                </c:pt>
                <c:pt idx="5">
                  <c:v>12.56</c:v>
                </c:pt>
                <c:pt idx="6">
                  <c:v>11.65</c:v>
                </c:pt>
                <c:pt idx="7">
                  <c:v>12.42</c:v>
                </c:pt>
                <c:pt idx="8">
                  <c:v>13.2</c:v>
                </c:pt>
                <c:pt idx="9">
                  <c:v>12.25</c:v>
                </c:pt>
                <c:pt idx="10">
                  <c:v>11.4</c:v>
                </c:pt>
                <c:pt idx="11">
                  <c:v>11.66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10.96</c:v>
                </c:pt>
                <c:pt idx="1">
                  <c:v>11.63</c:v>
                </c:pt>
                <c:pt idx="2">
                  <c:v>12.63</c:v>
                </c:pt>
                <c:pt idx="3">
                  <c:v>9.9700000000000006</c:v>
                </c:pt>
                <c:pt idx="4">
                  <c:v>8.4499999999999993</c:v>
                </c:pt>
                <c:pt idx="5">
                  <c:v>11.1</c:v>
                </c:pt>
                <c:pt idx="6">
                  <c:v>10.44</c:v>
                </c:pt>
                <c:pt idx="7">
                  <c:v>11.4</c:v>
                </c:pt>
                <c:pt idx="8">
                  <c:v>10.98</c:v>
                </c:pt>
                <c:pt idx="9">
                  <c:v>11.22</c:v>
                </c:pt>
                <c:pt idx="10">
                  <c:v>11.65</c:v>
                </c:pt>
                <c:pt idx="11">
                  <c:v>11.04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10.82</c:v>
                </c:pt>
                <c:pt idx="1">
                  <c:v>10.23</c:v>
                </c:pt>
                <c:pt idx="2">
                  <c:v>12.51</c:v>
                </c:pt>
                <c:pt idx="3">
                  <c:v>13.73</c:v>
                </c:pt>
                <c:pt idx="4">
                  <c:v>12.24</c:v>
                </c:pt>
                <c:pt idx="5">
                  <c:v>11.8</c:v>
                </c:pt>
                <c:pt idx="6">
                  <c:v>10.47</c:v>
                </c:pt>
                <c:pt idx="7">
                  <c:v>10.130000000000001</c:v>
                </c:pt>
                <c:pt idx="8">
                  <c:v>10.96</c:v>
                </c:pt>
                <c:pt idx="9">
                  <c:v>11.42</c:v>
                </c:pt>
                <c:pt idx="10">
                  <c:v>10.06</c:v>
                </c:pt>
                <c:pt idx="11">
                  <c:v>11.6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9.9600000000000009</c:v>
                </c:pt>
                <c:pt idx="1">
                  <c:v>9.23</c:v>
                </c:pt>
                <c:pt idx="2">
                  <c:v>13.41</c:v>
                </c:pt>
                <c:pt idx="3">
                  <c:v>12.45</c:v>
                </c:pt>
                <c:pt idx="4">
                  <c:v>13.72</c:v>
                </c:pt>
                <c:pt idx="5">
                  <c:v>11.7</c:v>
                </c:pt>
                <c:pt idx="6">
                  <c:v>11.42</c:v>
                </c:pt>
                <c:pt idx="7">
                  <c:v>12.29</c:v>
                </c:pt>
                <c:pt idx="8">
                  <c:v>11.06</c:v>
                </c:pt>
                <c:pt idx="9">
                  <c:v>10.82</c:v>
                </c:pt>
                <c:pt idx="10">
                  <c:v>11.82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343040"/>
        <c:axId val="922024128"/>
      </c:lineChart>
      <c:catAx>
        <c:axId val="85634304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2024128"/>
        <c:crosses val="autoZero"/>
        <c:auto val="1"/>
        <c:lblAlgn val="ctr"/>
        <c:lblOffset val="100"/>
        <c:noMultiLvlLbl val="0"/>
      </c:catAx>
      <c:valAx>
        <c:axId val="9220241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63430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1.22</c:v>
                </c:pt>
                <c:pt idx="1">
                  <c:v>1.5</c:v>
                </c:pt>
                <c:pt idx="2">
                  <c:v>1.27</c:v>
                </c:pt>
                <c:pt idx="3">
                  <c:v>1</c:v>
                </c:pt>
                <c:pt idx="4">
                  <c:v>1.1200000000000001</c:v>
                </c:pt>
                <c:pt idx="5">
                  <c:v>1.08</c:v>
                </c:pt>
                <c:pt idx="6">
                  <c:v>1.03</c:v>
                </c:pt>
                <c:pt idx="7">
                  <c:v>1.03</c:v>
                </c:pt>
                <c:pt idx="8">
                  <c:v>1.08</c:v>
                </c:pt>
                <c:pt idx="9">
                  <c:v>1.23</c:v>
                </c:pt>
                <c:pt idx="10">
                  <c:v>1.1200000000000001</c:v>
                </c:pt>
                <c:pt idx="11">
                  <c:v>0.79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1.05</c:v>
                </c:pt>
                <c:pt idx="1">
                  <c:v>1.25</c:v>
                </c:pt>
                <c:pt idx="2">
                  <c:v>1.1000000000000001</c:v>
                </c:pt>
                <c:pt idx="3">
                  <c:v>0.66</c:v>
                </c:pt>
                <c:pt idx="4">
                  <c:v>0.62</c:v>
                </c:pt>
                <c:pt idx="5">
                  <c:v>0.77</c:v>
                </c:pt>
                <c:pt idx="6">
                  <c:v>0.72</c:v>
                </c:pt>
                <c:pt idx="7">
                  <c:v>0.86</c:v>
                </c:pt>
                <c:pt idx="8">
                  <c:v>0.72</c:v>
                </c:pt>
                <c:pt idx="9">
                  <c:v>0.69</c:v>
                </c:pt>
                <c:pt idx="10">
                  <c:v>0.6</c:v>
                </c:pt>
                <c:pt idx="11">
                  <c:v>0.51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0.61</c:v>
                </c:pt>
                <c:pt idx="1">
                  <c:v>0.55000000000000004</c:v>
                </c:pt>
                <c:pt idx="2">
                  <c:v>0.67</c:v>
                </c:pt>
                <c:pt idx="3">
                  <c:v>0.71</c:v>
                </c:pt>
                <c:pt idx="4">
                  <c:v>0.66</c:v>
                </c:pt>
                <c:pt idx="5">
                  <c:v>0.6</c:v>
                </c:pt>
                <c:pt idx="6">
                  <c:v>0.6</c:v>
                </c:pt>
                <c:pt idx="7">
                  <c:v>0.52</c:v>
                </c:pt>
                <c:pt idx="8">
                  <c:v>0.5</c:v>
                </c:pt>
                <c:pt idx="9">
                  <c:v>0.66</c:v>
                </c:pt>
                <c:pt idx="10">
                  <c:v>0.52</c:v>
                </c:pt>
                <c:pt idx="11">
                  <c:v>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0.48</c:v>
                </c:pt>
                <c:pt idx="1">
                  <c:v>0.48</c:v>
                </c:pt>
                <c:pt idx="2">
                  <c:v>0.71</c:v>
                </c:pt>
                <c:pt idx="3">
                  <c:v>0.69</c:v>
                </c:pt>
                <c:pt idx="4">
                  <c:v>0.72</c:v>
                </c:pt>
                <c:pt idx="5">
                  <c:v>0.55000000000000004</c:v>
                </c:pt>
                <c:pt idx="6">
                  <c:v>0.57999999999999996</c:v>
                </c:pt>
                <c:pt idx="7">
                  <c:v>0.5</c:v>
                </c:pt>
                <c:pt idx="8">
                  <c:v>0.77</c:v>
                </c:pt>
                <c:pt idx="9">
                  <c:v>0.57999999999999996</c:v>
                </c:pt>
                <c:pt idx="10">
                  <c:v>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345088"/>
        <c:axId val="922501696"/>
      </c:lineChart>
      <c:catAx>
        <c:axId val="85634508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2501696"/>
        <c:crosses val="autoZero"/>
        <c:auto val="1"/>
        <c:lblAlgn val="ctr"/>
        <c:lblOffset val="100"/>
        <c:noMultiLvlLbl val="0"/>
      </c:catAx>
      <c:valAx>
        <c:axId val="922501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6345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9.8699999999999992</c:v>
                </c:pt>
                <c:pt idx="1">
                  <c:v>14.44</c:v>
                </c:pt>
                <c:pt idx="2">
                  <c:v>14.39</c:v>
                </c:pt>
                <c:pt idx="3">
                  <c:v>14.67</c:v>
                </c:pt>
                <c:pt idx="4">
                  <c:v>14.83</c:v>
                </c:pt>
                <c:pt idx="5">
                  <c:v>14.44</c:v>
                </c:pt>
                <c:pt idx="6">
                  <c:v>13.72</c:v>
                </c:pt>
                <c:pt idx="7">
                  <c:v>12.54</c:v>
                </c:pt>
                <c:pt idx="8">
                  <c:v>15.06</c:v>
                </c:pt>
                <c:pt idx="9">
                  <c:v>15.95</c:v>
                </c:pt>
                <c:pt idx="10">
                  <c:v>13.64</c:v>
                </c:pt>
                <c:pt idx="11">
                  <c:v>13.17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12.3</c:v>
                </c:pt>
                <c:pt idx="1">
                  <c:v>15.31</c:v>
                </c:pt>
                <c:pt idx="2">
                  <c:v>15.96</c:v>
                </c:pt>
                <c:pt idx="3">
                  <c:v>10.88</c:v>
                </c:pt>
                <c:pt idx="4">
                  <c:v>10.88</c:v>
                </c:pt>
                <c:pt idx="5">
                  <c:v>12.69</c:v>
                </c:pt>
                <c:pt idx="6">
                  <c:v>13.8</c:v>
                </c:pt>
                <c:pt idx="7">
                  <c:v>15.01</c:v>
                </c:pt>
                <c:pt idx="8">
                  <c:v>16.149999999999999</c:v>
                </c:pt>
                <c:pt idx="9">
                  <c:v>16.05</c:v>
                </c:pt>
                <c:pt idx="10">
                  <c:v>14.29</c:v>
                </c:pt>
                <c:pt idx="11">
                  <c:v>12.87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13.9</c:v>
                </c:pt>
                <c:pt idx="1">
                  <c:v>15.29</c:v>
                </c:pt>
                <c:pt idx="2">
                  <c:v>18.21</c:v>
                </c:pt>
                <c:pt idx="3">
                  <c:v>19.04</c:v>
                </c:pt>
                <c:pt idx="4">
                  <c:v>19.2</c:v>
                </c:pt>
                <c:pt idx="5">
                  <c:v>22.23</c:v>
                </c:pt>
                <c:pt idx="6">
                  <c:v>16.47</c:v>
                </c:pt>
                <c:pt idx="7">
                  <c:v>16.010000000000002</c:v>
                </c:pt>
                <c:pt idx="8">
                  <c:v>17.09</c:v>
                </c:pt>
                <c:pt idx="9">
                  <c:v>18.27</c:v>
                </c:pt>
                <c:pt idx="10">
                  <c:v>17.079999999999998</c:v>
                </c:pt>
                <c:pt idx="11">
                  <c:v>17.66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13.93</c:v>
                </c:pt>
                <c:pt idx="1">
                  <c:v>16.05</c:v>
                </c:pt>
                <c:pt idx="2">
                  <c:v>20.73</c:v>
                </c:pt>
                <c:pt idx="3">
                  <c:v>18.670000000000002</c:v>
                </c:pt>
                <c:pt idx="4">
                  <c:v>19.760000000000002</c:v>
                </c:pt>
                <c:pt idx="5">
                  <c:v>18.32</c:v>
                </c:pt>
                <c:pt idx="6">
                  <c:v>17.86</c:v>
                </c:pt>
                <c:pt idx="7">
                  <c:v>18.46</c:v>
                </c:pt>
                <c:pt idx="8">
                  <c:v>18.64</c:v>
                </c:pt>
                <c:pt idx="9">
                  <c:v>18.48</c:v>
                </c:pt>
                <c:pt idx="10">
                  <c:v>18.75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346112"/>
        <c:axId val="922504000"/>
      </c:lineChart>
      <c:catAx>
        <c:axId val="85634611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2504000"/>
        <c:crosses val="autoZero"/>
        <c:auto val="1"/>
        <c:lblAlgn val="ctr"/>
        <c:lblOffset val="100"/>
        <c:noMultiLvlLbl val="0"/>
      </c:catAx>
      <c:valAx>
        <c:axId val="922504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63461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3.0402999999999999E-2</c:v>
                </c:pt>
                <c:pt idx="1">
                  <c:v>2.6773000000000002E-2</c:v>
                </c:pt>
                <c:pt idx="2">
                  <c:v>6.3278000000000001E-2</c:v>
                </c:pt>
                <c:pt idx="3">
                  <c:v>6.6576999999999997E-2</c:v>
                </c:pt>
                <c:pt idx="4">
                  <c:v>0.23568500000000001</c:v>
                </c:pt>
                <c:pt idx="5">
                  <c:v>0.42431400000000002</c:v>
                </c:pt>
                <c:pt idx="6">
                  <c:v>0.15297000000000005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0.12505713692424458</c:v>
                </c:pt>
                <c:pt idx="1">
                  <c:v>0.13001799044868936</c:v>
                </c:pt>
                <c:pt idx="2">
                  <c:v>0.14778849578247963</c:v>
                </c:pt>
                <c:pt idx="3">
                  <c:v>3.2559811235499843E-2</c:v>
                </c:pt>
                <c:pt idx="4">
                  <c:v>0.19790755528371301</c:v>
                </c:pt>
                <c:pt idx="5">
                  <c:v>0.36666901032537358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19820800"/>
        <c:axId val="922506880"/>
      </c:barChart>
      <c:catAx>
        <c:axId val="919820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22506880"/>
        <c:crosses val="autoZero"/>
        <c:auto val="1"/>
        <c:lblAlgn val="ctr"/>
        <c:lblOffset val="100"/>
        <c:noMultiLvlLbl val="0"/>
      </c:catAx>
      <c:valAx>
        <c:axId val="922506880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19820800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0.81056193967293833</c:v>
                </c:pt>
                <c:pt idx="1">
                  <c:v>0.62401540006893408</c:v>
                </c:pt>
                <c:pt idx="2">
                  <c:v>0.3124643780593736</c:v>
                </c:pt>
                <c:pt idx="3">
                  <c:v>0.28645208213538847</c:v>
                </c:pt>
                <c:pt idx="4">
                  <c:v>0.13293612540441846</c:v>
                </c:pt>
                <c:pt idx="5">
                  <c:v>0.12573643286579911</c:v>
                </c:pt>
                <c:pt idx="6">
                  <c:v>0.63074850055624021</c:v>
                </c:pt>
                <c:pt idx="7">
                  <c:v>0.86523041252052946</c:v>
                </c:pt>
                <c:pt idx="8">
                  <c:v>0.25658976897787233</c:v>
                </c:pt>
                <c:pt idx="9">
                  <c:v>0.26405144493770827</c:v>
                </c:pt>
                <c:pt idx="10">
                  <c:v>0.82006337383177963</c:v>
                </c:pt>
                <c:pt idx="11">
                  <c:v>0.39883537611495884</c:v>
                </c:pt>
                <c:pt idx="12">
                  <c:v>0.37997299166082721</c:v>
                </c:pt>
                <c:pt idx="13">
                  <c:v>0.11162729673187284</c:v>
                </c:pt>
                <c:pt idx="14">
                  <c:v>5.5632875586562318E-2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56721920"/>
        <c:axId val="922508608"/>
      </c:barChart>
      <c:catAx>
        <c:axId val="856721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22508608"/>
        <c:crosses val="autoZero"/>
        <c:auto val="1"/>
        <c:lblAlgn val="ctr"/>
        <c:lblOffset val="100"/>
        <c:noMultiLvlLbl val="0"/>
      </c:catAx>
      <c:valAx>
        <c:axId val="922508608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56721920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0.27281497831128421</c:v>
                </c:pt>
                <c:pt idx="1">
                  <c:v>1.2221643168372905E-2</c:v>
                </c:pt>
                <c:pt idx="2">
                  <c:v>0.27872565591166398</c:v>
                </c:pt>
                <c:pt idx="3">
                  <c:v>4.432184151443197E-2</c:v>
                </c:pt>
                <c:pt idx="4">
                  <c:v>2.950843988326474E-2</c:v>
                </c:pt>
                <c:pt idx="5">
                  <c:v>0.34919094635017534</c:v>
                </c:pt>
                <c:pt idx="6">
                  <c:v>1.3216494860806914E-2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848960"/>
        <c:axId val="922944640"/>
      </c:barChart>
      <c:catAx>
        <c:axId val="919848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22944640"/>
        <c:crosses val="autoZero"/>
        <c:auto val="0"/>
        <c:lblAlgn val="ctr"/>
        <c:lblOffset val="100"/>
        <c:noMultiLvlLbl val="0"/>
      </c:catAx>
      <c:valAx>
        <c:axId val="92294464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19848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6228251</c:v>
                </c:pt>
                <c:pt idx="1">
                  <c:v>6908975</c:v>
                </c:pt>
                <c:pt idx="2">
                  <c:v>7643194</c:v>
                </c:pt>
                <c:pt idx="3">
                  <c:v>8062579</c:v>
                </c:pt>
                <c:pt idx="4">
                  <c:v>8009234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3001178</c:v>
                </c:pt>
                <c:pt idx="1">
                  <c:v>3347648</c:v>
                </c:pt>
                <c:pt idx="2">
                  <c:v>3703403</c:v>
                </c:pt>
                <c:pt idx="3">
                  <c:v>3863319</c:v>
                </c:pt>
                <c:pt idx="4">
                  <c:v>3835178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3227073</c:v>
                </c:pt>
                <c:pt idx="1">
                  <c:v>3561327</c:v>
                </c:pt>
                <c:pt idx="2">
                  <c:v>3939791</c:v>
                </c:pt>
                <c:pt idx="3">
                  <c:v>4199260</c:v>
                </c:pt>
                <c:pt idx="4">
                  <c:v>4174056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569344"/>
        <c:axId val="922946944"/>
      </c:lineChart>
      <c:catAx>
        <c:axId val="85656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22946944"/>
        <c:crosses val="autoZero"/>
        <c:auto val="1"/>
        <c:lblAlgn val="ctr"/>
        <c:lblOffset val="100"/>
        <c:noMultiLvlLbl val="0"/>
      </c:catAx>
      <c:valAx>
        <c:axId val="9229469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56569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1050064</c:v>
                </c:pt>
                <c:pt idx="1">
                  <c:v>471209</c:v>
                </c:pt>
                <c:pt idx="2">
                  <c:v>2056061</c:v>
                </c:pt>
                <c:pt idx="3">
                  <c:v>132687</c:v>
                </c:pt>
                <c:pt idx="4">
                  <c:v>1224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997951</c:v>
                </c:pt>
                <c:pt idx="1">
                  <c:v>432880</c:v>
                </c:pt>
                <c:pt idx="2">
                  <c:v>175324</c:v>
                </c:pt>
                <c:pt idx="3">
                  <c:v>96611</c:v>
                </c:pt>
                <c:pt idx="4">
                  <c:v>82813</c:v>
                </c:pt>
                <c:pt idx="5">
                  <c:v>87477</c:v>
                </c:pt>
                <c:pt idx="6">
                  <c:v>1683183</c:v>
                </c:pt>
                <c:pt idx="7">
                  <c:v>52810</c:v>
                </c:pt>
                <c:pt idx="8">
                  <c:v>47233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0.11424031504692259</c:v>
                </c:pt>
                <c:pt idx="1">
                  <c:v>0.53906829561853398</c:v>
                </c:pt>
                <c:pt idx="2">
                  <c:v>0.10349014510289338</c:v>
                </c:pt>
                <c:pt idx="3">
                  <c:v>0.2432012442316501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987119</c:v>
                </c:pt>
                <c:pt idx="1">
                  <c:v>454654</c:v>
                </c:pt>
                <c:pt idx="2">
                  <c:v>191895</c:v>
                </c:pt>
                <c:pt idx="3">
                  <c:v>142067</c:v>
                </c:pt>
                <c:pt idx="4">
                  <c:v>81034</c:v>
                </c:pt>
                <c:pt idx="5">
                  <c:v>89808</c:v>
                </c:pt>
                <c:pt idx="6">
                  <c:v>1579134</c:v>
                </c:pt>
                <c:pt idx="7">
                  <c:v>46548</c:v>
                </c:pt>
                <c:pt idx="8">
                  <c:v>59155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546896</c:v>
                </c:pt>
                <c:pt idx="1">
                  <c:v>391701</c:v>
                </c:pt>
                <c:pt idx="2">
                  <c:v>204610</c:v>
                </c:pt>
                <c:pt idx="3">
                  <c:v>203265</c:v>
                </c:pt>
                <c:pt idx="4">
                  <c:v>106355</c:v>
                </c:pt>
                <c:pt idx="5">
                  <c:v>251250</c:v>
                </c:pt>
                <c:pt idx="6">
                  <c:v>1386404</c:v>
                </c:pt>
                <c:pt idx="7">
                  <c:v>99011</c:v>
                </c:pt>
                <c:pt idx="8">
                  <c:v>92555</c:v>
                </c:pt>
                <c:pt idx="9">
                  <c:v>118727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627119</c:v>
                </c:pt>
                <c:pt idx="1">
                  <c:v>301584</c:v>
                </c:pt>
                <c:pt idx="2">
                  <c:v>325535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3632</c:v>
                </c:pt>
                <c:pt idx="1">
                  <c:v>1551</c:v>
                </c:pt>
                <c:pt idx="2">
                  <c:v>2081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6569856"/>
        <c:axId val="923215552"/>
      </c:barChart>
      <c:catAx>
        <c:axId val="85656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3215552"/>
        <c:crosses val="autoZero"/>
        <c:auto val="1"/>
        <c:lblAlgn val="ctr"/>
        <c:lblOffset val="100"/>
        <c:noMultiLvlLbl val="0"/>
      </c:catAx>
      <c:valAx>
        <c:axId val="9232155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65698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26106</c:v>
                </c:pt>
                <c:pt idx="1">
                  <c:v>15730</c:v>
                </c:pt>
                <c:pt idx="2">
                  <c:v>10376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23</c:v>
                </c:pt>
                <c:pt idx="1">
                  <c:v>9</c:v>
                </c:pt>
                <c:pt idx="2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6570368"/>
        <c:axId val="923217280"/>
      </c:barChart>
      <c:catAx>
        <c:axId val="85657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3217280"/>
        <c:crosses val="autoZero"/>
        <c:auto val="1"/>
        <c:lblAlgn val="ctr"/>
        <c:lblOffset val="100"/>
        <c:noMultiLvlLbl val="0"/>
      </c:catAx>
      <c:valAx>
        <c:axId val="9232172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65703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308.77</c:v>
                </c:pt>
                <c:pt idx="1">
                  <c:v>322.33</c:v>
                </c:pt>
                <c:pt idx="2">
                  <c:v>326.27</c:v>
                </c:pt>
                <c:pt idx="3">
                  <c:v>340.13</c:v>
                </c:pt>
                <c:pt idx="4">
                  <c:v>378.2</c:v>
                </c:pt>
                <c:pt idx="5">
                  <c:v>309.60000000000002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117760"/>
        <c:axId val="923219008"/>
      </c:barChart>
      <c:catAx>
        <c:axId val="920117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3219008"/>
        <c:crosses val="autoZero"/>
        <c:auto val="1"/>
        <c:lblAlgn val="ctr"/>
        <c:lblOffset val="100"/>
        <c:noMultiLvlLbl val="0"/>
      </c:catAx>
      <c:valAx>
        <c:axId val="923219008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01177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277.95</c:v>
                </c:pt>
                <c:pt idx="1">
                  <c:v>316.75</c:v>
                </c:pt>
                <c:pt idx="2">
                  <c:v>331.49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264704"/>
        <c:axId val="923220736"/>
      </c:barChart>
      <c:catAx>
        <c:axId val="92026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3220736"/>
        <c:crosses val="autoZero"/>
        <c:auto val="1"/>
        <c:lblAlgn val="ctr"/>
        <c:lblOffset val="100"/>
        <c:noMultiLvlLbl val="0"/>
      </c:catAx>
      <c:valAx>
        <c:axId val="923220736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202647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0.22299991998835111</c:v>
                </c:pt>
                <c:pt idx="1">
                  <c:v>4.9699906619945167E-2</c:v>
                </c:pt>
                <c:pt idx="2">
                  <c:v>8.6399908160542133E-2</c:v>
                </c:pt>
                <c:pt idx="3">
                  <c:v>4.7800002683620522E-2</c:v>
                </c:pt>
                <c:pt idx="4">
                  <c:v>2.2400031408299444E-2</c:v>
                </c:pt>
                <c:pt idx="5">
                  <c:v>0.1039000957654953</c:v>
                </c:pt>
                <c:pt idx="6">
                  <c:v>8.2999910049015843E-2</c:v>
                </c:pt>
                <c:pt idx="7">
                  <c:v>4.8200060928125191E-2</c:v>
                </c:pt>
                <c:pt idx="8">
                  <c:v>5.9500091193401085E-2</c:v>
                </c:pt>
                <c:pt idx="9">
                  <c:v>2.8999998509099709E-2</c:v>
                </c:pt>
                <c:pt idx="10">
                  <c:v>1.0199994334578898E-2</c:v>
                </c:pt>
                <c:pt idx="11">
                  <c:v>0.23690008035952564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7346304"/>
        <c:axId val="918038208"/>
      </c:barChart>
      <c:catAx>
        <c:axId val="797346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18038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1803820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97346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6742462</c:v>
                </c:pt>
                <c:pt idx="1">
                  <c:v>6880334</c:v>
                </c:pt>
                <c:pt idx="2">
                  <c:v>6825680</c:v>
                </c:pt>
                <c:pt idx="3">
                  <c:v>6819319</c:v>
                </c:pt>
                <c:pt idx="4">
                  <c:v>6766431</c:v>
                </c:pt>
                <c:pt idx="5">
                  <c:v>6660395</c:v>
                </c:pt>
                <c:pt idx="6">
                  <c:v>6309799</c:v>
                </c:pt>
                <c:pt idx="7">
                  <c:v>6333034</c:v>
                </c:pt>
                <c:pt idx="8">
                  <c:v>6325797</c:v>
                </c:pt>
                <c:pt idx="9">
                  <c:v>6302702</c:v>
                </c:pt>
                <c:pt idx="10">
                  <c:v>6304590</c:v>
                </c:pt>
                <c:pt idx="11">
                  <c:v>6287184</c:v>
                </c:pt>
                <c:pt idx="12">
                  <c:v>6308785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2215238</c:v>
                </c:pt>
                <c:pt idx="1">
                  <c:v>2189659</c:v>
                </c:pt>
                <c:pt idx="2">
                  <c:v>2167443</c:v>
                </c:pt>
                <c:pt idx="3">
                  <c:v>2146961</c:v>
                </c:pt>
                <c:pt idx="4">
                  <c:v>2103528</c:v>
                </c:pt>
                <c:pt idx="5">
                  <c:v>2115474</c:v>
                </c:pt>
                <c:pt idx="6">
                  <c:v>2085184</c:v>
                </c:pt>
                <c:pt idx="7">
                  <c:v>2086932</c:v>
                </c:pt>
                <c:pt idx="8">
                  <c:v>2090837</c:v>
                </c:pt>
                <c:pt idx="9">
                  <c:v>2107487</c:v>
                </c:pt>
                <c:pt idx="10">
                  <c:v>2100285</c:v>
                </c:pt>
                <c:pt idx="11">
                  <c:v>2095056</c:v>
                </c:pt>
                <c:pt idx="12">
                  <c:v>2104682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4955566</c:v>
                </c:pt>
                <c:pt idx="1">
                  <c:v>5142509</c:v>
                </c:pt>
                <c:pt idx="2">
                  <c:v>5134466</c:v>
                </c:pt>
                <c:pt idx="3">
                  <c:v>5138276</c:v>
                </c:pt>
                <c:pt idx="4">
                  <c:v>5123864</c:v>
                </c:pt>
                <c:pt idx="5">
                  <c:v>5028142</c:v>
                </c:pt>
                <c:pt idx="6">
                  <c:v>4715766</c:v>
                </c:pt>
                <c:pt idx="7">
                  <c:v>4730703</c:v>
                </c:pt>
                <c:pt idx="8">
                  <c:v>4700269</c:v>
                </c:pt>
                <c:pt idx="9">
                  <c:v>4671028</c:v>
                </c:pt>
                <c:pt idx="10">
                  <c:v>4673959</c:v>
                </c:pt>
                <c:pt idx="11">
                  <c:v>4661683</c:v>
                </c:pt>
                <c:pt idx="12">
                  <c:v>4665577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1638101</c:v>
                </c:pt>
                <c:pt idx="1">
                  <c:v>1626496</c:v>
                </c:pt>
                <c:pt idx="2">
                  <c:v>1514714</c:v>
                </c:pt>
                <c:pt idx="3">
                  <c:v>1522942</c:v>
                </c:pt>
                <c:pt idx="4">
                  <c:v>1525627</c:v>
                </c:pt>
                <c:pt idx="5">
                  <c:v>1551919</c:v>
                </c:pt>
                <c:pt idx="6">
                  <c:v>1544740</c:v>
                </c:pt>
                <c:pt idx="7">
                  <c:v>1569955</c:v>
                </c:pt>
                <c:pt idx="8">
                  <c:v>1564200</c:v>
                </c:pt>
                <c:pt idx="9">
                  <c:v>1579632</c:v>
                </c:pt>
                <c:pt idx="10">
                  <c:v>1583123</c:v>
                </c:pt>
                <c:pt idx="11">
                  <c:v>1583820</c:v>
                </c:pt>
                <c:pt idx="12">
                  <c:v>1609855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849856"/>
        <c:axId val="918040512"/>
      </c:lineChart>
      <c:catAx>
        <c:axId val="8018498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8040512"/>
        <c:crosses val="autoZero"/>
        <c:auto val="1"/>
        <c:lblAlgn val="ctr"/>
        <c:lblOffset val="100"/>
        <c:noMultiLvlLbl val="0"/>
      </c:catAx>
      <c:valAx>
        <c:axId val="9180405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18498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15672200</c:v>
                </c:pt>
                <c:pt idx="1">
                  <c:v>15593504</c:v>
                </c:pt>
                <c:pt idx="2">
                  <c:v>14737836</c:v>
                </c:pt>
                <c:pt idx="3">
                  <c:v>14829847</c:v>
                </c:pt>
                <c:pt idx="4">
                  <c:v>14812636</c:v>
                </c:pt>
                <c:pt idx="5">
                  <c:v>14907993</c:v>
                </c:pt>
                <c:pt idx="6">
                  <c:v>14918695</c:v>
                </c:pt>
                <c:pt idx="7">
                  <c:v>15040734</c:v>
                </c:pt>
                <c:pt idx="8">
                  <c:v>14940574</c:v>
                </c:pt>
                <c:pt idx="9">
                  <c:v>16112219</c:v>
                </c:pt>
                <c:pt idx="10">
                  <c:v>15844409</c:v>
                </c:pt>
                <c:pt idx="11">
                  <c:v>15838945</c:v>
                </c:pt>
                <c:pt idx="12">
                  <c:v>15845174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5378840</c:v>
                </c:pt>
                <c:pt idx="1">
                  <c:v>5332882</c:v>
                </c:pt>
                <c:pt idx="2">
                  <c:v>5353122</c:v>
                </c:pt>
                <c:pt idx="3">
                  <c:v>5436143</c:v>
                </c:pt>
                <c:pt idx="4">
                  <c:v>5422195</c:v>
                </c:pt>
                <c:pt idx="5">
                  <c:v>5579020</c:v>
                </c:pt>
                <c:pt idx="6">
                  <c:v>5632428</c:v>
                </c:pt>
                <c:pt idx="7">
                  <c:v>5640456</c:v>
                </c:pt>
                <c:pt idx="8">
                  <c:v>5666079</c:v>
                </c:pt>
                <c:pt idx="9">
                  <c:v>5776629</c:v>
                </c:pt>
                <c:pt idx="10">
                  <c:v>5566056</c:v>
                </c:pt>
                <c:pt idx="11">
                  <c:v>5605913</c:v>
                </c:pt>
                <c:pt idx="12">
                  <c:v>5563936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7792506</c:v>
                </c:pt>
                <c:pt idx="1">
                  <c:v>7785394</c:v>
                </c:pt>
                <c:pt idx="2">
                  <c:v>7098798</c:v>
                </c:pt>
                <c:pt idx="3">
                  <c:v>7081556</c:v>
                </c:pt>
                <c:pt idx="4">
                  <c:v>7060030</c:v>
                </c:pt>
                <c:pt idx="5">
                  <c:v>6974055</c:v>
                </c:pt>
                <c:pt idx="6">
                  <c:v>6932983</c:v>
                </c:pt>
                <c:pt idx="7">
                  <c:v>6983424</c:v>
                </c:pt>
                <c:pt idx="8">
                  <c:v>6850474</c:v>
                </c:pt>
                <c:pt idx="9">
                  <c:v>7879263</c:v>
                </c:pt>
                <c:pt idx="10">
                  <c:v>7878230</c:v>
                </c:pt>
                <c:pt idx="11">
                  <c:v>7849744</c:v>
                </c:pt>
                <c:pt idx="12">
                  <c:v>7859735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2148255</c:v>
                </c:pt>
                <c:pt idx="1">
                  <c:v>2141121</c:v>
                </c:pt>
                <c:pt idx="2">
                  <c:v>1943851</c:v>
                </c:pt>
                <c:pt idx="3">
                  <c:v>1966144</c:v>
                </c:pt>
                <c:pt idx="4">
                  <c:v>1985118</c:v>
                </c:pt>
                <c:pt idx="5">
                  <c:v>2044069</c:v>
                </c:pt>
                <c:pt idx="6">
                  <c:v>2046275</c:v>
                </c:pt>
                <c:pt idx="7">
                  <c:v>2105359</c:v>
                </c:pt>
                <c:pt idx="8">
                  <c:v>2102879</c:v>
                </c:pt>
                <c:pt idx="9">
                  <c:v>2126520</c:v>
                </c:pt>
                <c:pt idx="10">
                  <c:v>2091627</c:v>
                </c:pt>
                <c:pt idx="11">
                  <c:v>2094106</c:v>
                </c:pt>
                <c:pt idx="12">
                  <c:v>2133387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860608"/>
        <c:axId val="918042816"/>
      </c:lineChart>
      <c:catAx>
        <c:axId val="8018606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8042816"/>
        <c:crosses val="autoZero"/>
        <c:auto val="1"/>
        <c:lblAlgn val="ctr"/>
        <c:lblOffset val="100"/>
        <c:noMultiLvlLbl val="0"/>
      </c:catAx>
      <c:valAx>
        <c:axId val="918042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18606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192674096537</c:v>
                </c:pt>
                <c:pt idx="1">
                  <c:v>197486036448</c:v>
                </c:pt>
                <c:pt idx="2">
                  <c:v>193309303084</c:v>
                </c:pt>
                <c:pt idx="3">
                  <c:v>195247313430</c:v>
                </c:pt>
                <c:pt idx="4">
                  <c:v>194424589754</c:v>
                </c:pt>
                <c:pt idx="5">
                  <c:v>195745628932</c:v>
                </c:pt>
                <c:pt idx="6">
                  <c:v>192386169513</c:v>
                </c:pt>
                <c:pt idx="7">
                  <c:v>194813574638</c:v>
                </c:pt>
                <c:pt idx="8">
                  <c:v>193990653794</c:v>
                </c:pt>
                <c:pt idx="9">
                  <c:v>198132493310</c:v>
                </c:pt>
                <c:pt idx="10">
                  <c:v>196448521092</c:v>
                </c:pt>
                <c:pt idx="11">
                  <c:v>197973531874</c:v>
                </c:pt>
                <c:pt idx="12">
                  <c:v>201100669910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82175518512</c:v>
                </c:pt>
                <c:pt idx="1">
                  <c:v>81050457081</c:v>
                </c:pt>
                <c:pt idx="2">
                  <c:v>81110089404</c:v>
                </c:pt>
                <c:pt idx="3">
                  <c:v>80776863449</c:v>
                </c:pt>
                <c:pt idx="4">
                  <c:v>80220696011</c:v>
                </c:pt>
                <c:pt idx="5">
                  <c:v>81530916207</c:v>
                </c:pt>
                <c:pt idx="6">
                  <c:v>81844972507</c:v>
                </c:pt>
                <c:pt idx="7">
                  <c:v>83311308059</c:v>
                </c:pt>
                <c:pt idx="8">
                  <c:v>83307180814</c:v>
                </c:pt>
                <c:pt idx="9">
                  <c:v>85001175684</c:v>
                </c:pt>
                <c:pt idx="10">
                  <c:v>83040412774</c:v>
                </c:pt>
                <c:pt idx="11">
                  <c:v>83588762343</c:v>
                </c:pt>
                <c:pt idx="12">
                  <c:v>85600930658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15187461819</c:v>
                </c:pt>
                <c:pt idx="1">
                  <c:v>14780899569</c:v>
                </c:pt>
                <c:pt idx="2">
                  <c:v>13304668359</c:v>
                </c:pt>
                <c:pt idx="3">
                  <c:v>13746672208</c:v>
                </c:pt>
                <c:pt idx="4">
                  <c:v>13460421775</c:v>
                </c:pt>
                <c:pt idx="5">
                  <c:v>13275695065</c:v>
                </c:pt>
                <c:pt idx="6">
                  <c:v>12843421407</c:v>
                </c:pt>
                <c:pt idx="7">
                  <c:v>12900331207</c:v>
                </c:pt>
                <c:pt idx="8">
                  <c:v>12187014258</c:v>
                </c:pt>
                <c:pt idx="9">
                  <c:v>13282226411</c:v>
                </c:pt>
                <c:pt idx="10">
                  <c:v>13433881366</c:v>
                </c:pt>
                <c:pt idx="11">
                  <c:v>14667665619</c:v>
                </c:pt>
                <c:pt idx="12">
                  <c:v>15574275939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14753075974</c:v>
                </c:pt>
                <c:pt idx="1">
                  <c:v>15681972242</c:v>
                </c:pt>
                <c:pt idx="2">
                  <c:v>14230495132</c:v>
                </c:pt>
                <c:pt idx="3">
                  <c:v>13732520693</c:v>
                </c:pt>
                <c:pt idx="4">
                  <c:v>13692226137</c:v>
                </c:pt>
                <c:pt idx="5">
                  <c:v>14089712969</c:v>
                </c:pt>
                <c:pt idx="6">
                  <c:v>13575134487</c:v>
                </c:pt>
                <c:pt idx="7">
                  <c:v>14202075137</c:v>
                </c:pt>
                <c:pt idx="8">
                  <c:v>14227621634</c:v>
                </c:pt>
                <c:pt idx="9">
                  <c:v>14157747972</c:v>
                </c:pt>
                <c:pt idx="10">
                  <c:v>14210063016</c:v>
                </c:pt>
                <c:pt idx="11">
                  <c:v>14209925628</c:v>
                </c:pt>
                <c:pt idx="12">
                  <c:v>14400181452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160768"/>
        <c:axId val="918397504"/>
      </c:lineChart>
      <c:catAx>
        <c:axId val="8561607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8397504"/>
        <c:crosses val="autoZero"/>
        <c:auto val="1"/>
        <c:lblAlgn val="ctr"/>
        <c:lblOffset val="100"/>
        <c:noMultiLvlLbl val="0"/>
      </c:catAx>
      <c:valAx>
        <c:axId val="9183975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61607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12294</c:v>
                </c:pt>
                <c:pt idx="1">
                  <c:v>12665</c:v>
                </c:pt>
                <c:pt idx="2">
                  <c:v>13117</c:v>
                </c:pt>
                <c:pt idx="3">
                  <c:v>13166</c:v>
                </c:pt>
                <c:pt idx="4">
                  <c:v>13126</c:v>
                </c:pt>
                <c:pt idx="5">
                  <c:v>13130</c:v>
                </c:pt>
                <c:pt idx="6">
                  <c:v>12896</c:v>
                </c:pt>
                <c:pt idx="7">
                  <c:v>12952</c:v>
                </c:pt>
                <c:pt idx="8">
                  <c:v>12984</c:v>
                </c:pt>
                <c:pt idx="9">
                  <c:v>12297</c:v>
                </c:pt>
                <c:pt idx="10">
                  <c:v>12399</c:v>
                </c:pt>
                <c:pt idx="11">
                  <c:v>12499</c:v>
                </c:pt>
                <c:pt idx="12">
                  <c:v>12692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15278</c:v>
                </c:pt>
                <c:pt idx="1">
                  <c:v>15198</c:v>
                </c:pt>
                <c:pt idx="2">
                  <c:v>15152</c:v>
                </c:pt>
                <c:pt idx="3">
                  <c:v>14859</c:v>
                </c:pt>
                <c:pt idx="4">
                  <c:v>14795</c:v>
                </c:pt>
                <c:pt idx="5">
                  <c:v>14614</c:v>
                </c:pt>
                <c:pt idx="6">
                  <c:v>14531</c:v>
                </c:pt>
                <c:pt idx="7">
                  <c:v>14770</c:v>
                </c:pt>
                <c:pt idx="8">
                  <c:v>14703</c:v>
                </c:pt>
                <c:pt idx="9">
                  <c:v>14715</c:v>
                </c:pt>
                <c:pt idx="10">
                  <c:v>14919</c:v>
                </c:pt>
                <c:pt idx="11">
                  <c:v>14911</c:v>
                </c:pt>
                <c:pt idx="12">
                  <c:v>15385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1949</c:v>
                </c:pt>
                <c:pt idx="1">
                  <c:v>1899</c:v>
                </c:pt>
                <c:pt idx="2">
                  <c:v>1874</c:v>
                </c:pt>
                <c:pt idx="3">
                  <c:v>1941</c:v>
                </c:pt>
                <c:pt idx="4">
                  <c:v>1907</c:v>
                </c:pt>
                <c:pt idx="5">
                  <c:v>1904</c:v>
                </c:pt>
                <c:pt idx="6">
                  <c:v>1853</c:v>
                </c:pt>
                <c:pt idx="7">
                  <c:v>1847</c:v>
                </c:pt>
                <c:pt idx="8">
                  <c:v>1779</c:v>
                </c:pt>
                <c:pt idx="9">
                  <c:v>1686</c:v>
                </c:pt>
                <c:pt idx="10">
                  <c:v>1705</c:v>
                </c:pt>
                <c:pt idx="11">
                  <c:v>1869</c:v>
                </c:pt>
                <c:pt idx="12">
                  <c:v>1982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6867</c:v>
                </c:pt>
                <c:pt idx="1">
                  <c:v>7324</c:v>
                </c:pt>
                <c:pt idx="2">
                  <c:v>7321</c:v>
                </c:pt>
                <c:pt idx="3">
                  <c:v>6984</c:v>
                </c:pt>
                <c:pt idx="4">
                  <c:v>6897</c:v>
                </c:pt>
                <c:pt idx="5">
                  <c:v>6893</c:v>
                </c:pt>
                <c:pt idx="6">
                  <c:v>6634</c:v>
                </c:pt>
                <c:pt idx="7">
                  <c:v>6746</c:v>
                </c:pt>
                <c:pt idx="8">
                  <c:v>6766</c:v>
                </c:pt>
                <c:pt idx="9">
                  <c:v>6658</c:v>
                </c:pt>
                <c:pt idx="10">
                  <c:v>6794</c:v>
                </c:pt>
                <c:pt idx="11">
                  <c:v>6786</c:v>
                </c:pt>
                <c:pt idx="12">
                  <c:v>6750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925760"/>
        <c:axId val="918399808"/>
      </c:lineChart>
      <c:catAx>
        <c:axId val="85592576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8399808"/>
        <c:crosses val="autoZero"/>
        <c:auto val="1"/>
        <c:lblAlgn val="ctr"/>
        <c:lblOffset val="100"/>
        <c:noMultiLvlLbl val="0"/>
      </c:catAx>
      <c:valAx>
        <c:axId val="9183998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59257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1.47E-2</c:v>
                </c:pt>
                <c:pt idx="1">
                  <c:v>1.4200000000000001E-2</c:v>
                </c:pt>
                <c:pt idx="2">
                  <c:v>1.8200000000000001E-2</c:v>
                </c:pt>
                <c:pt idx="3">
                  <c:v>1.35E-2</c:v>
                </c:pt>
                <c:pt idx="4">
                  <c:v>1.3899999999999999E-2</c:v>
                </c:pt>
                <c:pt idx="5">
                  <c:v>1.35E-2</c:v>
                </c:pt>
                <c:pt idx="6">
                  <c:v>1.3100000000000001E-2</c:v>
                </c:pt>
                <c:pt idx="7">
                  <c:v>1.32E-2</c:v>
                </c:pt>
                <c:pt idx="8">
                  <c:v>1.3599999999999999E-2</c:v>
                </c:pt>
                <c:pt idx="9">
                  <c:v>1.32E-2</c:v>
                </c:pt>
                <c:pt idx="10">
                  <c:v>1.32E-2</c:v>
                </c:pt>
                <c:pt idx="11">
                  <c:v>1.32E-2</c:v>
                </c:pt>
                <c:pt idx="12">
                  <c:v>1.32E-2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7.1999999999999998E-3</c:v>
                </c:pt>
                <c:pt idx="1">
                  <c:v>7.3000000000000001E-3</c:v>
                </c:pt>
                <c:pt idx="2">
                  <c:v>7.1999999999999998E-3</c:v>
                </c:pt>
                <c:pt idx="3">
                  <c:v>7.3000000000000001E-3</c:v>
                </c:pt>
                <c:pt idx="4">
                  <c:v>7.3000000000000001E-3</c:v>
                </c:pt>
                <c:pt idx="5">
                  <c:v>7.4000000000000003E-3</c:v>
                </c:pt>
                <c:pt idx="6">
                  <c:v>7.1000000000000004E-3</c:v>
                </c:pt>
                <c:pt idx="7">
                  <c:v>7.1000000000000004E-3</c:v>
                </c:pt>
                <c:pt idx="8">
                  <c:v>7.1000000000000004E-3</c:v>
                </c:pt>
                <c:pt idx="9">
                  <c:v>7.1999999999999998E-3</c:v>
                </c:pt>
                <c:pt idx="10">
                  <c:v>7.1999999999999998E-3</c:v>
                </c:pt>
                <c:pt idx="11">
                  <c:v>7.1000000000000004E-3</c:v>
                </c:pt>
                <c:pt idx="12">
                  <c:v>7.1000000000000004E-3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9.1000000000000004E-3</c:v>
                </c:pt>
                <c:pt idx="1">
                  <c:v>8.6E-3</c:v>
                </c:pt>
                <c:pt idx="2">
                  <c:v>1.46E-2</c:v>
                </c:pt>
                <c:pt idx="3">
                  <c:v>7.7000000000000002E-3</c:v>
                </c:pt>
                <c:pt idx="4">
                  <c:v>8.2000000000000007E-3</c:v>
                </c:pt>
                <c:pt idx="5">
                  <c:v>7.7000000000000002E-3</c:v>
                </c:pt>
                <c:pt idx="6">
                  <c:v>7.4000000000000003E-3</c:v>
                </c:pt>
                <c:pt idx="7">
                  <c:v>7.4999999999999997E-3</c:v>
                </c:pt>
                <c:pt idx="8">
                  <c:v>7.9000000000000008E-3</c:v>
                </c:pt>
                <c:pt idx="9">
                  <c:v>7.1999999999999998E-3</c:v>
                </c:pt>
                <c:pt idx="10">
                  <c:v>7.4999999999999997E-3</c:v>
                </c:pt>
                <c:pt idx="11">
                  <c:v>7.7999999999999996E-3</c:v>
                </c:pt>
                <c:pt idx="12">
                  <c:v>7.4000000000000003E-3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1.9E-3</c:v>
                </c:pt>
                <c:pt idx="1">
                  <c:v>1.9E-3</c:v>
                </c:pt>
                <c:pt idx="2">
                  <c:v>1.8E-3</c:v>
                </c:pt>
                <c:pt idx="3">
                  <c:v>1.8E-3</c:v>
                </c:pt>
                <c:pt idx="4">
                  <c:v>1.9E-3</c:v>
                </c:pt>
                <c:pt idx="5">
                  <c:v>2.0999999999999999E-3</c:v>
                </c:pt>
                <c:pt idx="6">
                  <c:v>2.0999999999999999E-3</c:v>
                </c:pt>
                <c:pt idx="7">
                  <c:v>2.2000000000000001E-3</c:v>
                </c:pt>
                <c:pt idx="8">
                  <c:v>2.3999999999999998E-3</c:v>
                </c:pt>
                <c:pt idx="9">
                  <c:v>2.5000000000000001E-3</c:v>
                </c:pt>
                <c:pt idx="10">
                  <c:v>2.5999999999999999E-3</c:v>
                </c:pt>
                <c:pt idx="11">
                  <c:v>2.5000000000000001E-3</c:v>
                </c:pt>
                <c:pt idx="12">
                  <c:v>2.5999999999999999E-3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928320"/>
        <c:axId val="918402112"/>
      </c:lineChart>
      <c:catAx>
        <c:axId val="8559283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918402112"/>
        <c:crosses val="autoZero"/>
        <c:auto val="1"/>
        <c:lblAlgn val="ctr"/>
        <c:lblOffset val="100"/>
        <c:noMultiLvlLbl val="0"/>
      </c:catAx>
      <c:valAx>
        <c:axId val="9184021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59283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file:///C:\Users\JCDelpuerto\AppData\Roaming\Success\imagenes\logos\morena_b.jpg" TargetMode="Externa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Fotos\je_30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le_30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584200</xdr:colOff>
      <xdr:row>12</xdr:row>
      <xdr:rowOff>196850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584200" cy="596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889000</xdr:colOff>
      <xdr:row>15</xdr:row>
      <xdr:rowOff>88900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0801350" y="1781175"/>
          <a:ext cx="889000" cy="10795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428625</xdr:colOff>
      <xdr:row>12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449175" y="1781175"/>
          <a:ext cx="42862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499</v>
      </c>
    </row>
    <row r="9" spans="1:9" s="1" customFormat="1" ht="18" x14ac:dyDescent="0.25">
      <c r="B9" s="4" t="s">
        <v>500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501</v>
      </c>
      <c r="B12" s="16"/>
      <c r="C12" s="64" t="s">
        <v>502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350</v>
      </c>
      <c r="C13" s="16"/>
      <c r="D13" s="9" t="s">
        <v>106</v>
      </c>
      <c r="E13" s="248" t="s">
        <v>503</v>
      </c>
      <c r="F13" s="249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1</v>
      </c>
      <c r="C16" s="9" t="s">
        <v>71</v>
      </c>
      <c r="D16" s="69">
        <v>212</v>
      </c>
      <c r="F16" s="115" t="s">
        <v>241</v>
      </c>
      <c r="G16" s="118">
        <v>516538</v>
      </c>
      <c r="H16" s="121">
        <f t="shared" ref="H16:H22" si="0">IF(SUM($B$70:$B$75)&gt;0,G16/SUM($B$70:$B$75,0))</f>
        <v>8.4656558122490094E-2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763045</v>
      </c>
      <c r="H17" s="114">
        <f t="shared" si="0"/>
        <v>0.12505713692424458</v>
      </c>
    </row>
    <row r="18" spans="1:8" ht="15.75" x14ac:dyDescent="0.25">
      <c r="A18" s="68"/>
      <c r="B18" s="69">
        <f>C18+D18</f>
        <v>19845</v>
      </c>
      <c r="C18" s="69">
        <v>389</v>
      </c>
      <c r="D18" s="69">
        <v>19456</v>
      </c>
      <c r="F18" s="26" t="s">
        <v>244</v>
      </c>
      <c r="G18" s="119">
        <v>793314</v>
      </c>
      <c r="H18" s="114">
        <f t="shared" si="0"/>
        <v>0.13001799044868936</v>
      </c>
    </row>
    <row r="19" spans="1:8" x14ac:dyDescent="0.2">
      <c r="A19" s="70"/>
      <c r="F19" s="26" t="s">
        <v>245</v>
      </c>
      <c r="G19" s="119">
        <v>901742</v>
      </c>
      <c r="H19" s="114">
        <f t="shared" si="0"/>
        <v>0.14778849578247963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198666</v>
      </c>
      <c r="H20" s="114">
        <f t="shared" si="0"/>
        <v>3.2559811235499843E-2</v>
      </c>
    </row>
    <row r="21" spans="1:8" ht="15.75" x14ac:dyDescent="0.25">
      <c r="A21" s="14" t="s">
        <v>485</v>
      </c>
      <c r="B21" s="10"/>
      <c r="C21" s="10"/>
      <c r="D21" s="11">
        <v>8009234</v>
      </c>
      <c r="F21" s="26" t="s">
        <v>247</v>
      </c>
      <c r="G21" s="119">
        <v>1207547</v>
      </c>
      <c r="H21" s="114">
        <f t="shared" si="0"/>
        <v>0.19790755528371301</v>
      </c>
    </row>
    <row r="22" spans="1:8" ht="15.75" x14ac:dyDescent="0.25">
      <c r="A22" s="14" t="s">
        <v>486</v>
      </c>
      <c r="B22" s="10"/>
      <c r="C22" s="10"/>
      <c r="D22" s="12">
        <v>-3.3140000000000001E-3</v>
      </c>
      <c r="F22" s="26" t="s">
        <v>248</v>
      </c>
      <c r="G22" s="119">
        <v>2237257</v>
      </c>
      <c r="H22" s="114">
        <f t="shared" si="0"/>
        <v>0.36666901032537358</v>
      </c>
    </row>
    <row r="23" spans="1:8" ht="15.75" x14ac:dyDescent="0.25">
      <c r="A23" s="9" t="s">
        <v>4</v>
      </c>
      <c r="B23" s="10"/>
      <c r="C23" s="10"/>
      <c r="D23" s="11">
        <v>2370379</v>
      </c>
      <c r="F23" s="27" t="s">
        <v>249</v>
      </c>
      <c r="G23" s="117"/>
      <c r="H23" s="125">
        <v>8.75</v>
      </c>
    </row>
    <row r="24" spans="1:8" ht="15.75" x14ac:dyDescent="0.25">
      <c r="A24" s="14" t="s">
        <v>5</v>
      </c>
      <c r="B24" s="10"/>
      <c r="C24" s="10"/>
      <c r="D24" s="11">
        <v>2369862</v>
      </c>
      <c r="F24" s="27" t="s">
        <v>250</v>
      </c>
      <c r="G24" s="117"/>
      <c r="H24" s="125">
        <v>8.64</v>
      </c>
    </row>
    <row r="25" spans="1:8" ht="15.75" x14ac:dyDescent="0.25">
      <c r="A25" s="9" t="s">
        <v>6</v>
      </c>
      <c r="B25" s="10"/>
      <c r="C25" s="10"/>
      <c r="D25" s="11">
        <v>3844608</v>
      </c>
      <c r="F25" s="27" t="s">
        <v>251</v>
      </c>
      <c r="G25" s="117"/>
      <c r="H25" s="125">
        <v>8.86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8024.29</v>
      </c>
      <c r="F28" s="26" t="s">
        <v>252</v>
      </c>
      <c r="G28" s="119">
        <v>5598572</v>
      </c>
      <c r="H28" s="114">
        <f t="shared" ref="H28:H34" si="1">IF($B$58&gt;0,G28/$B$58,0)</f>
        <v>0.69901466232601017</v>
      </c>
    </row>
    <row r="29" spans="1:8" ht="15.75" x14ac:dyDescent="0.25">
      <c r="A29" s="9" t="s">
        <v>10</v>
      </c>
      <c r="B29" s="16"/>
      <c r="C29" s="127">
        <v>5875.64</v>
      </c>
      <c r="F29" s="115" t="s">
        <v>254</v>
      </c>
      <c r="G29" s="118">
        <v>2410662</v>
      </c>
      <c r="H29" s="121">
        <f t="shared" si="1"/>
        <v>0.30098533767398977</v>
      </c>
    </row>
    <row r="30" spans="1:8" ht="15.75" x14ac:dyDescent="0.25">
      <c r="A30" s="9" t="s">
        <v>69</v>
      </c>
      <c r="B30" s="16"/>
      <c r="C30" s="127">
        <v>1769.65</v>
      </c>
      <c r="F30" s="26" t="s">
        <v>255</v>
      </c>
      <c r="G30" s="119">
        <v>662975</v>
      </c>
      <c r="H30" s="114">
        <f t="shared" si="1"/>
        <v>8.2776330420612013E-2</v>
      </c>
    </row>
    <row r="31" spans="1:8" ht="15.75" x14ac:dyDescent="0.25">
      <c r="A31" s="9" t="s">
        <v>70</v>
      </c>
      <c r="B31" s="16"/>
      <c r="C31" s="127">
        <v>2293.11</v>
      </c>
      <c r="F31" s="26" t="s">
        <v>256</v>
      </c>
      <c r="G31" s="119">
        <v>870375</v>
      </c>
      <c r="H31" s="114">
        <f t="shared" si="1"/>
        <v>0.10867144098923817</v>
      </c>
    </row>
    <row r="32" spans="1:8" ht="15.75" x14ac:dyDescent="0.25">
      <c r="A32" s="9" t="s">
        <v>11</v>
      </c>
      <c r="B32" s="16"/>
      <c r="C32" s="127">
        <v>2684.65</v>
      </c>
      <c r="F32" s="26" t="s">
        <v>257</v>
      </c>
      <c r="G32" s="119">
        <v>138190</v>
      </c>
      <c r="H32" s="114">
        <f t="shared" si="1"/>
        <v>1.7253834761226855E-2</v>
      </c>
    </row>
    <row r="33" spans="1:8" ht="15.75" x14ac:dyDescent="0.25">
      <c r="A33" s="9" t="s">
        <v>72</v>
      </c>
      <c r="B33" s="16"/>
      <c r="C33" s="127">
        <v>5425.96</v>
      </c>
      <c r="F33" s="26" t="s">
        <v>258</v>
      </c>
      <c r="G33" s="119">
        <v>335744</v>
      </c>
      <c r="H33" s="114">
        <f t="shared" si="1"/>
        <v>4.1919614285211293E-2</v>
      </c>
    </row>
    <row r="34" spans="1:8" ht="15.75" x14ac:dyDescent="0.25">
      <c r="A34" s="9" t="s">
        <v>239</v>
      </c>
      <c r="B34" s="16"/>
      <c r="C34" s="127">
        <v>3145.72</v>
      </c>
      <c r="F34" s="26" t="s">
        <v>259</v>
      </c>
      <c r="G34" s="119">
        <v>403378</v>
      </c>
      <c r="H34" s="114">
        <f t="shared" si="1"/>
        <v>5.0364117217701468E-2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90</v>
      </c>
      <c r="B37" s="249"/>
      <c r="C37" s="113"/>
      <c r="H37" s="1"/>
    </row>
    <row r="38" spans="1:8" ht="15.75" x14ac:dyDescent="0.25">
      <c r="A38" s="238" t="s">
        <v>504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3.0402999999999999E-2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2.6773000000000002E-2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6.3278000000000001E-2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6.6576999999999997E-2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0.23568500000000001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0.42431400000000002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0.15297000000000005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16.531018154998101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505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6228251</v>
      </c>
      <c r="C54" s="22">
        <f>+B54-D54</f>
        <v>3001178</v>
      </c>
      <c r="D54" s="22">
        <f>ROUND(B54/(E54+1),0)</f>
        <v>3227073</v>
      </c>
      <c r="E54" s="122">
        <v>0.93</v>
      </c>
      <c r="F54" s="20"/>
      <c r="I54" s="1"/>
    </row>
    <row r="55" spans="1:9" x14ac:dyDescent="0.2">
      <c r="A55" s="18">
        <v>2000</v>
      </c>
      <c r="B55" s="19">
        <v>6908975</v>
      </c>
      <c r="C55" s="19">
        <f>+B55-D55</f>
        <v>3347648</v>
      </c>
      <c r="D55" s="19">
        <f>ROUND(B55/(E55+1),0)</f>
        <v>3561327</v>
      </c>
      <c r="E55" s="123">
        <v>0.94</v>
      </c>
      <c r="F55" s="24">
        <v>1.0427000000000001E-2</v>
      </c>
      <c r="I55" s="1"/>
    </row>
    <row r="56" spans="1:9" x14ac:dyDescent="0.2">
      <c r="A56" s="21">
        <v>2010</v>
      </c>
      <c r="B56" s="22">
        <v>7643194</v>
      </c>
      <c r="C56" s="22">
        <f>+B56-D56</f>
        <v>3703403</v>
      </c>
      <c r="D56" s="22">
        <f>ROUND(B56/(E56+1),0)</f>
        <v>3939791</v>
      </c>
      <c r="E56" s="122">
        <v>0.94</v>
      </c>
      <c r="F56" s="23">
        <v>1.0151E-2</v>
      </c>
      <c r="I56" s="1"/>
    </row>
    <row r="57" spans="1:9" x14ac:dyDescent="0.2">
      <c r="A57" s="18">
        <v>2020</v>
      </c>
      <c r="B57" s="19">
        <v>8062579</v>
      </c>
      <c r="C57" s="19">
        <f>+B57-D57</f>
        <v>3863319</v>
      </c>
      <c r="D57" s="19">
        <f>ROUND(B57/(E57+1),0)</f>
        <v>4199260</v>
      </c>
      <c r="E57" s="123">
        <v>0.92</v>
      </c>
      <c r="F57" s="24">
        <v>5.3559999999999997E-3</v>
      </c>
      <c r="I57" s="1"/>
    </row>
    <row r="58" spans="1:9" ht="15.75" x14ac:dyDescent="0.25">
      <c r="A58" s="90">
        <v>2022</v>
      </c>
      <c r="B58" s="91">
        <f>C58+D58</f>
        <v>8009234</v>
      </c>
      <c r="C58" s="91">
        <v>3835178</v>
      </c>
      <c r="D58" s="91">
        <v>4174056</v>
      </c>
      <c r="E58" s="124">
        <v>0.91881325981251805</v>
      </c>
      <c r="F58" s="92">
        <v>-3.3140000000000001E-3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9.93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50.93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14.14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57.55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713354</v>
      </c>
      <c r="C68" s="34">
        <v>354549</v>
      </c>
      <c r="D68" s="35">
        <v>358805</v>
      </c>
      <c r="I68" s="1"/>
    </row>
    <row r="69" spans="1:9" ht="15.75" x14ac:dyDescent="0.25">
      <c r="A69" s="18" t="s">
        <v>23</v>
      </c>
      <c r="B69" s="11">
        <f t="shared" si="2"/>
        <v>1194309</v>
      </c>
      <c r="C69" s="34">
        <v>632500</v>
      </c>
      <c r="D69" s="35">
        <v>561809</v>
      </c>
      <c r="I69" s="1"/>
    </row>
    <row r="70" spans="1:9" ht="15.75" x14ac:dyDescent="0.25">
      <c r="A70" s="18" t="s">
        <v>24</v>
      </c>
      <c r="B70" s="11">
        <f t="shared" si="2"/>
        <v>408263</v>
      </c>
      <c r="C70" s="34">
        <v>210669</v>
      </c>
      <c r="D70" s="35">
        <v>197594</v>
      </c>
      <c r="I70" s="1"/>
    </row>
    <row r="71" spans="1:9" ht="15.75" x14ac:dyDescent="0.25">
      <c r="A71" s="18" t="s">
        <v>25</v>
      </c>
      <c r="B71" s="11">
        <f t="shared" si="2"/>
        <v>885323</v>
      </c>
      <c r="C71" s="34">
        <v>437624</v>
      </c>
      <c r="D71" s="35">
        <v>447699</v>
      </c>
      <c r="I71" s="1"/>
    </row>
    <row r="72" spans="1:9" ht="15.75" x14ac:dyDescent="0.25">
      <c r="A72" s="36" t="s">
        <v>81</v>
      </c>
      <c r="B72" s="11">
        <f t="shared" si="2"/>
        <v>1370934</v>
      </c>
      <c r="C72" s="34">
        <v>649433</v>
      </c>
      <c r="D72" s="35">
        <v>721501</v>
      </c>
      <c r="I72" s="1"/>
    </row>
    <row r="73" spans="1:9" ht="15.75" x14ac:dyDescent="0.25">
      <c r="A73" s="36" t="s">
        <v>82</v>
      </c>
      <c r="B73" s="11">
        <f>C73+D73</f>
        <v>1159570</v>
      </c>
      <c r="C73" s="34">
        <v>558004</v>
      </c>
      <c r="D73" s="35">
        <v>601566</v>
      </c>
      <c r="I73" s="1"/>
    </row>
    <row r="74" spans="1:9" ht="15.75" x14ac:dyDescent="0.25">
      <c r="A74" s="36" t="s">
        <v>83</v>
      </c>
      <c r="B74" s="11">
        <f>C74+D74</f>
        <v>1121237</v>
      </c>
      <c r="C74" s="34">
        <v>480240</v>
      </c>
      <c r="D74" s="35">
        <v>640997</v>
      </c>
      <c r="I74" s="1"/>
    </row>
    <row r="75" spans="1:9" ht="15.75" x14ac:dyDescent="0.25">
      <c r="A75" s="18" t="s">
        <v>26</v>
      </c>
      <c r="B75" s="11">
        <f t="shared" si="2"/>
        <v>1156244</v>
      </c>
      <c r="C75" s="34">
        <v>512159</v>
      </c>
      <c r="D75" s="35">
        <v>644085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2370379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3.38</v>
      </c>
      <c r="F95" s="130" t="s">
        <v>261</v>
      </c>
      <c r="G95" s="129"/>
      <c r="H95" s="11">
        <v>1921339</v>
      </c>
      <c r="I95" s="12">
        <f>IF(AND($C$94&gt;0,$C$94&lt;&gt;"N/D")=TRUE,H95/$C$94,0)</f>
        <v>0.81056193967293833</v>
      </c>
    </row>
    <row r="96" spans="1:9" ht="15.75" x14ac:dyDescent="0.25">
      <c r="F96" s="130" t="s">
        <v>262</v>
      </c>
      <c r="G96" s="129"/>
      <c r="H96" s="11">
        <v>1479153</v>
      </c>
      <c r="I96" s="12">
        <f t="shared" ref="I96:I109" si="3">IF(AND($C$94&gt;0,$C$94&lt;&gt;"N/D")=TRUE,H96/$C$94,0)</f>
        <v>0.62401540006893408</v>
      </c>
    </row>
    <row r="97" spans="1:9" ht="15.75" x14ac:dyDescent="0.25">
      <c r="F97" s="128" t="s">
        <v>265</v>
      </c>
      <c r="G97" s="129"/>
      <c r="H97" s="11">
        <v>740659</v>
      </c>
      <c r="I97" s="12">
        <f t="shared" si="3"/>
        <v>0.3124643780593736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679000</v>
      </c>
      <c r="I98" s="12">
        <f t="shared" si="3"/>
        <v>0.28645208213538847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315109</v>
      </c>
      <c r="I99" s="12">
        <f t="shared" si="3"/>
        <v>0.13293612540441846</v>
      </c>
    </row>
    <row r="100" spans="1:9" ht="15.75" x14ac:dyDescent="0.25">
      <c r="A100" s="43" t="s">
        <v>31</v>
      </c>
      <c r="B100" s="11">
        <v>1660557</v>
      </c>
      <c r="C100" s="12">
        <f>IF(AND($C$94&gt;0,$C$94&lt;&gt;"N/D")=TRUE,B100/$C$94,0)</f>
        <v>0.70054493395359985</v>
      </c>
      <c r="F100" s="128" t="s">
        <v>268</v>
      </c>
      <c r="G100" s="129"/>
      <c r="H100" s="11">
        <v>298043</v>
      </c>
      <c r="I100" s="12">
        <f t="shared" si="3"/>
        <v>0.12573643286579911</v>
      </c>
    </row>
    <row r="101" spans="1:9" ht="15.75" x14ac:dyDescent="0.25">
      <c r="A101" s="43" t="s">
        <v>32</v>
      </c>
      <c r="B101" s="11">
        <v>207833</v>
      </c>
      <c r="C101" s="12">
        <f>IF(AND($C$94&gt;0,$C$94&lt;&gt;"N/D")=TRUE,B101/$C$94,0)</f>
        <v>8.7679227667811777E-2</v>
      </c>
      <c r="F101" s="128" t="s">
        <v>269</v>
      </c>
      <c r="G101" s="129"/>
      <c r="H101" s="11">
        <v>1495113</v>
      </c>
      <c r="I101" s="12">
        <f t="shared" si="3"/>
        <v>0.63074850055624021</v>
      </c>
    </row>
    <row r="102" spans="1:9" ht="15.75" x14ac:dyDescent="0.25">
      <c r="A102" s="43" t="s">
        <v>33</v>
      </c>
      <c r="B102" s="11">
        <v>268197</v>
      </c>
      <c r="C102" s="12">
        <f>IF(AND($C$94&gt;0,$C$94&lt;&gt;"N/D")=TRUE,B102/$C$94,0)</f>
        <v>0.11314519745576551</v>
      </c>
      <c r="F102" s="128" t="s">
        <v>270</v>
      </c>
      <c r="G102" s="129"/>
      <c r="H102" s="11">
        <v>2050924</v>
      </c>
      <c r="I102" s="12">
        <f t="shared" si="3"/>
        <v>0.86523041252052946</v>
      </c>
    </row>
    <row r="103" spans="1:9" ht="15.75" x14ac:dyDescent="0.25">
      <c r="A103" s="43" t="s">
        <v>34</v>
      </c>
      <c r="B103" s="11">
        <v>233792</v>
      </c>
      <c r="C103" s="12">
        <f>IF(AND($C$94&gt;0,$C$94&lt;&gt;"N/D")=TRUE,B103/$C$94,0)</f>
        <v>9.8630640922822893E-2</v>
      </c>
      <c r="F103" s="128" t="s">
        <v>271</v>
      </c>
      <c r="G103" s="129"/>
      <c r="H103" s="11">
        <v>608215</v>
      </c>
      <c r="I103" s="12">
        <f t="shared" si="3"/>
        <v>0.25658976897787233</v>
      </c>
    </row>
    <row r="104" spans="1:9" ht="15.75" x14ac:dyDescent="0.25">
      <c r="F104" s="128" t="s">
        <v>272</v>
      </c>
      <c r="G104" s="129"/>
      <c r="H104" s="11">
        <v>625902</v>
      </c>
      <c r="I104" s="12">
        <f t="shared" si="3"/>
        <v>0.26405144493770827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1943861</v>
      </c>
      <c r="I105" s="12">
        <f t="shared" si="3"/>
        <v>0.82006337383177963</v>
      </c>
    </row>
    <row r="106" spans="1:9" ht="15.75" x14ac:dyDescent="0.25">
      <c r="A106" s="40" t="s">
        <v>37</v>
      </c>
      <c r="B106" s="10"/>
      <c r="C106" s="16"/>
      <c r="D106" s="11">
        <v>2369862</v>
      </c>
      <c r="F106" s="128" t="s">
        <v>264</v>
      </c>
      <c r="G106" s="129"/>
      <c r="H106" s="11">
        <v>945391</v>
      </c>
      <c r="I106" s="12">
        <f t="shared" si="3"/>
        <v>0.39883537611495884</v>
      </c>
    </row>
    <row r="107" spans="1:9" ht="15.75" x14ac:dyDescent="0.25">
      <c r="A107" s="44" t="s">
        <v>38</v>
      </c>
      <c r="B107" s="28"/>
      <c r="C107" s="45"/>
      <c r="D107" s="126">
        <v>40244.14</v>
      </c>
      <c r="F107" s="128" t="s">
        <v>274</v>
      </c>
      <c r="G107" s="129"/>
      <c r="H107" s="11">
        <v>900680</v>
      </c>
      <c r="I107" s="12">
        <f t="shared" si="3"/>
        <v>0.37997299166082721</v>
      </c>
    </row>
    <row r="108" spans="1:9" ht="15.75" x14ac:dyDescent="0.25">
      <c r="A108" s="26" t="s">
        <v>218</v>
      </c>
      <c r="B108" s="10"/>
      <c r="C108" s="16"/>
      <c r="D108" s="127">
        <v>11906.55</v>
      </c>
      <c r="F108" s="128" t="s">
        <v>275</v>
      </c>
      <c r="G108" s="129"/>
      <c r="H108" s="11">
        <v>264599</v>
      </c>
      <c r="I108" s="12">
        <f t="shared" si="3"/>
        <v>0.11162729673187284</v>
      </c>
    </row>
    <row r="109" spans="1:9" ht="15.75" x14ac:dyDescent="0.25">
      <c r="F109" s="128" t="s">
        <v>276</v>
      </c>
      <c r="G109" s="129"/>
      <c r="H109" s="11">
        <v>131871</v>
      </c>
      <c r="I109" s="12">
        <f t="shared" si="3"/>
        <v>5.5632875586562318E-2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432278</v>
      </c>
      <c r="C112" s="12">
        <f>IF(AND($D$106&gt;0,$D$106&lt;&gt;"N/D")=TRUE,B112/$D$106,0)</f>
        <v>0.18240640172296951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1043478</v>
      </c>
      <c r="C113" s="12">
        <f t="shared" ref="C113:C118" si="4">IF(AND($D$106&gt;0,$D$106&lt;&gt;"N/D")=TRUE,B113/$D$106,0)</f>
        <v>0.44031171435298766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512235</v>
      </c>
      <c r="C114" s="12">
        <f t="shared" si="4"/>
        <v>0.21614549707957678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185930</v>
      </c>
      <c r="C115" s="12">
        <f t="shared" si="4"/>
        <v>7.8456045119926821E-2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134103</v>
      </c>
      <c r="C116" s="12">
        <f t="shared" si="4"/>
        <v>5.6586839233676897E-2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20647</v>
      </c>
      <c r="C117" s="12">
        <f t="shared" si="4"/>
        <v>8.7123216457329587E-3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41191</v>
      </c>
      <c r="C118" s="12">
        <f t="shared" si="4"/>
        <v>1.7381180845129379E-2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3844608</v>
      </c>
      <c r="C135" s="133">
        <f>C136+C137</f>
        <v>1</v>
      </c>
      <c r="G135" s="49" t="s">
        <v>277</v>
      </c>
      <c r="H135" s="131">
        <f>SUM(H136:H138)</f>
        <v>2654956</v>
      </c>
      <c r="I135" s="132">
        <f>SUM(I136:I138)</f>
        <v>1</v>
      </c>
    </row>
    <row r="136" spans="1:9" ht="15.75" x14ac:dyDescent="0.25">
      <c r="A136" s="50" t="s">
        <v>75</v>
      </c>
      <c r="B136" s="11">
        <v>3770359</v>
      </c>
      <c r="C136" s="24">
        <f>IF(AND($B$135&gt;0,$B$135&lt;&gt;"N/D")=TRUE,B136/$B$135,0)</f>
        <v>0.98068749791916365</v>
      </c>
      <c r="G136" s="50" t="s">
        <v>101</v>
      </c>
      <c r="H136" s="11">
        <v>1190171</v>
      </c>
      <c r="I136" s="24">
        <f>IF(H135&gt;0,H136/$H$135,0)</f>
        <v>0.44828275873498469</v>
      </c>
    </row>
    <row r="137" spans="1:9" ht="15.75" x14ac:dyDescent="0.25">
      <c r="A137" s="50" t="s">
        <v>76</v>
      </c>
      <c r="B137" s="11">
        <v>74249</v>
      </c>
      <c r="C137" s="24">
        <f>IF(AND($B$135&gt;0,$B$135&lt;&gt;"N/D")=TRUE,B137/$B$135,0)</f>
        <v>1.9312502080836329E-2</v>
      </c>
      <c r="G137" s="50" t="s">
        <v>278</v>
      </c>
      <c r="H137" s="11">
        <v>713090</v>
      </c>
      <c r="I137" s="24">
        <f>IF(H136&gt;0,H137/$H$135,0)</f>
        <v>0.26858825532325203</v>
      </c>
    </row>
    <row r="138" spans="1:9" ht="15.75" x14ac:dyDescent="0.25">
      <c r="G138" s="50" t="s">
        <v>279</v>
      </c>
      <c r="H138" s="11">
        <v>751695</v>
      </c>
      <c r="I138" s="24">
        <f>IF(H137&gt;0,H138/$H$135,0)</f>
        <v>0.28312898594176328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430727</v>
      </c>
      <c r="C141" s="24">
        <f t="shared" ref="C141:C146" si="6">IF(AND($B$136&gt;0,$B$136&lt;&gt;"N/D")=TRUE,B141/$B$136,0)</f>
        <v>0.11424031504692259</v>
      </c>
      <c r="G141" s="26" t="s">
        <v>281</v>
      </c>
      <c r="H141" s="119">
        <v>2185039</v>
      </c>
      <c r="I141" s="114">
        <f t="shared" ref="I141:I148" si="7">IF($B$58&gt;0,H141/$B$58,0)</f>
        <v>0.27281497831128421</v>
      </c>
    </row>
    <row r="142" spans="1:9" ht="15.75" x14ac:dyDescent="0.25">
      <c r="A142" s="43" t="s">
        <v>51</v>
      </c>
      <c r="B142" s="11">
        <v>2032481</v>
      </c>
      <c r="C142" s="24">
        <f t="shared" si="6"/>
        <v>0.53906829561853398</v>
      </c>
      <c r="G142" s="116" t="s">
        <v>282</v>
      </c>
      <c r="H142" s="118">
        <f>SUM(H143:H148)</f>
        <v>5824195</v>
      </c>
      <c r="I142" s="121">
        <f t="shared" si="7"/>
        <v>0.72718502168871579</v>
      </c>
    </row>
    <row r="143" spans="1:9" ht="15.75" x14ac:dyDescent="0.25">
      <c r="A143" s="43" t="s">
        <v>52</v>
      </c>
      <c r="B143" s="11">
        <v>390195</v>
      </c>
      <c r="C143" s="24">
        <f t="shared" si="6"/>
        <v>0.10349014510289338</v>
      </c>
      <c r="G143" s="26" t="s">
        <v>288</v>
      </c>
      <c r="H143" s="119">
        <v>97886</v>
      </c>
      <c r="I143" s="114">
        <f t="shared" si="7"/>
        <v>1.2221643168372905E-2</v>
      </c>
    </row>
    <row r="144" spans="1:9" ht="15.75" x14ac:dyDescent="0.25">
      <c r="A144" s="43" t="s">
        <v>53</v>
      </c>
      <c r="B144" s="11">
        <v>916956</v>
      </c>
      <c r="C144" s="24">
        <f t="shared" si="6"/>
        <v>0.2432012442316501</v>
      </c>
      <c r="G144" s="26" t="s">
        <v>283</v>
      </c>
      <c r="H144" s="119">
        <v>2232379</v>
      </c>
      <c r="I144" s="114">
        <f t="shared" si="7"/>
        <v>0.27872565591166398</v>
      </c>
    </row>
    <row r="145" spans="1:9" ht="15.75" x14ac:dyDescent="0.25">
      <c r="A145" s="25" t="s">
        <v>14</v>
      </c>
      <c r="B145" s="31">
        <v>2287522</v>
      </c>
      <c r="C145" s="32">
        <f t="shared" si="6"/>
        <v>0.60671198684263228</v>
      </c>
      <c r="D145" s="52"/>
      <c r="G145" s="26" t="s">
        <v>284</v>
      </c>
      <c r="H145" s="119">
        <v>354984</v>
      </c>
      <c r="I145" s="114">
        <f t="shared" si="7"/>
        <v>4.432184151443197E-2</v>
      </c>
    </row>
    <row r="146" spans="1:9" ht="15.75" x14ac:dyDescent="0.25">
      <c r="A146" s="25" t="s">
        <v>15</v>
      </c>
      <c r="B146" s="31">
        <v>1482837</v>
      </c>
      <c r="C146" s="32">
        <f t="shared" si="6"/>
        <v>0.39328801315736778</v>
      </c>
      <c r="G146" s="26" t="s">
        <v>285</v>
      </c>
      <c r="H146" s="119">
        <v>236340</v>
      </c>
      <c r="I146" s="114">
        <f t="shared" si="7"/>
        <v>2.950843988326474E-2</v>
      </c>
    </row>
    <row r="147" spans="1:9" x14ac:dyDescent="0.2">
      <c r="G147" s="26" t="s">
        <v>286</v>
      </c>
      <c r="H147" s="119">
        <v>2796752</v>
      </c>
      <c r="I147" s="114">
        <f t="shared" si="7"/>
        <v>0.34919094635017534</v>
      </c>
    </row>
    <row r="148" spans="1:9" x14ac:dyDescent="0.2">
      <c r="G148" s="26" t="s">
        <v>287</v>
      </c>
      <c r="H148" s="119">
        <v>105854</v>
      </c>
      <c r="I148" s="114">
        <f t="shared" si="7"/>
        <v>1.3216494860806914E-2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8974.44</v>
      </c>
      <c r="E162" s="24">
        <f>IF(AND($D$107&gt;0,$D$107&lt;&gt;"N/D")=TRUE,D162/$D$107,0)</f>
        <v>0.22299991998835111</v>
      </c>
    </row>
    <row r="163" spans="1:9" ht="15.75" x14ac:dyDescent="0.2">
      <c r="A163" s="56" t="s">
        <v>55</v>
      </c>
      <c r="B163" s="28"/>
      <c r="C163" s="45"/>
      <c r="D163" s="57">
        <v>2000.13</v>
      </c>
      <c r="E163" s="23">
        <f t="shared" ref="E163:E173" si="8">IF(AND($D$107&gt;0,$D$107&lt;&gt;"N/D")=TRUE,D163/$D$107,0)</f>
        <v>4.9699906619945167E-2</v>
      </c>
    </row>
    <row r="164" spans="1:9" ht="15.75" x14ac:dyDescent="0.2">
      <c r="A164" s="51" t="s">
        <v>56</v>
      </c>
      <c r="B164" s="10"/>
      <c r="C164" s="16"/>
      <c r="D164" s="55">
        <v>3477.09</v>
      </c>
      <c r="E164" s="24">
        <f t="shared" si="8"/>
        <v>8.6399908160542133E-2</v>
      </c>
    </row>
    <row r="165" spans="1:9" ht="15.75" x14ac:dyDescent="0.2">
      <c r="A165" s="56" t="s">
        <v>57</v>
      </c>
      <c r="B165" s="28"/>
      <c r="C165" s="45"/>
      <c r="D165" s="57">
        <v>1923.67</v>
      </c>
      <c r="E165" s="23">
        <f t="shared" si="8"/>
        <v>4.7800002683620522E-2</v>
      </c>
    </row>
    <row r="166" spans="1:9" ht="15.75" x14ac:dyDescent="0.2">
      <c r="A166" s="51" t="s">
        <v>58</v>
      </c>
      <c r="B166" s="10"/>
      <c r="C166" s="16"/>
      <c r="D166" s="55">
        <v>901.47</v>
      </c>
      <c r="E166" s="24">
        <f t="shared" si="8"/>
        <v>2.2400031408299444E-2</v>
      </c>
    </row>
    <row r="167" spans="1:9" ht="15.75" x14ac:dyDescent="0.2">
      <c r="A167" s="56" t="s">
        <v>59</v>
      </c>
      <c r="B167" s="28"/>
      <c r="C167" s="45"/>
      <c r="D167" s="57">
        <v>4181.37</v>
      </c>
      <c r="E167" s="23">
        <f t="shared" si="8"/>
        <v>0.1039000957654953</v>
      </c>
    </row>
    <row r="168" spans="1:9" ht="15.75" x14ac:dyDescent="0.2">
      <c r="A168" s="51" t="s">
        <v>63</v>
      </c>
      <c r="B168" s="10"/>
      <c r="C168" s="16"/>
      <c r="D168" s="55">
        <v>3340.26</v>
      </c>
      <c r="E168" s="24">
        <f t="shared" si="8"/>
        <v>8.2999910049015843E-2</v>
      </c>
    </row>
    <row r="169" spans="1:9" ht="15.75" x14ac:dyDescent="0.2">
      <c r="A169" s="56" t="s">
        <v>64</v>
      </c>
      <c r="B169" s="28"/>
      <c r="C169" s="45"/>
      <c r="D169" s="57">
        <v>1939.77</v>
      </c>
      <c r="E169" s="23">
        <f t="shared" si="8"/>
        <v>4.8200060928125191E-2</v>
      </c>
    </row>
    <row r="170" spans="1:9" ht="15.75" x14ac:dyDescent="0.2">
      <c r="A170" s="51" t="s">
        <v>65</v>
      </c>
      <c r="B170" s="10"/>
      <c r="C170" s="16"/>
      <c r="D170" s="55">
        <v>2394.5300000000002</v>
      </c>
      <c r="E170" s="24">
        <f t="shared" si="8"/>
        <v>5.9500091193401085E-2</v>
      </c>
    </row>
    <row r="171" spans="1:9" ht="15.75" x14ac:dyDescent="0.2">
      <c r="A171" s="56" t="s">
        <v>66</v>
      </c>
      <c r="B171" s="28"/>
      <c r="C171" s="45"/>
      <c r="D171" s="57">
        <v>1167.08</v>
      </c>
      <c r="E171" s="23">
        <f t="shared" si="8"/>
        <v>2.8999998509099709E-2</v>
      </c>
    </row>
    <row r="172" spans="1:9" ht="15.75" x14ac:dyDescent="0.2">
      <c r="A172" s="51" t="s">
        <v>67</v>
      </c>
      <c r="B172" s="10"/>
      <c r="C172" s="16"/>
      <c r="D172" s="55">
        <v>410.49</v>
      </c>
      <c r="E172" s="24">
        <f t="shared" si="8"/>
        <v>1.0199994334578898E-2</v>
      </c>
    </row>
    <row r="173" spans="1:9" ht="15.75" x14ac:dyDescent="0.2">
      <c r="A173" s="56" t="s">
        <v>68</v>
      </c>
      <c r="B173" s="28"/>
      <c r="C173" s="45"/>
      <c r="D173" s="57">
        <v>9533.84</v>
      </c>
      <c r="E173" s="23">
        <f t="shared" si="8"/>
        <v>0.23690008035952564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254603</v>
      </c>
      <c r="E177" s="78">
        <v>341827</v>
      </c>
      <c r="F177" s="79">
        <v>8217</v>
      </c>
      <c r="G177" s="79">
        <v>3222425.54</v>
      </c>
      <c r="H177" s="80">
        <v>0.94420000000000004</v>
      </c>
    </row>
    <row r="178" spans="1:8" x14ac:dyDescent="0.2">
      <c r="A178" s="214" t="s">
        <v>195</v>
      </c>
      <c r="B178" s="215"/>
      <c r="C178" s="216"/>
      <c r="D178" s="58">
        <v>1950</v>
      </c>
      <c r="E178" s="58">
        <v>4665</v>
      </c>
      <c r="F178" s="59">
        <v>5621</v>
      </c>
      <c r="G178" s="59">
        <v>787920.34</v>
      </c>
      <c r="H178" s="76">
        <v>0.1031</v>
      </c>
    </row>
    <row r="179" spans="1:8" ht="15" customHeight="1" x14ac:dyDescent="0.2">
      <c r="A179" s="225" t="s">
        <v>196</v>
      </c>
      <c r="B179" s="226"/>
      <c r="C179" s="227"/>
      <c r="D179" s="60">
        <v>16</v>
      </c>
      <c r="E179" s="60">
        <v>3022</v>
      </c>
      <c r="F179" s="61">
        <v>23602</v>
      </c>
      <c r="G179" s="61">
        <v>4000939939.23</v>
      </c>
      <c r="H179" s="77">
        <v>0.34970000000000001</v>
      </c>
    </row>
    <row r="180" spans="1:8" ht="15" customHeight="1" x14ac:dyDescent="0.2">
      <c r="A180" s="214" t="s">
        <v>197</v>
      </c>
      <c r="B180" s="215"/>
      <c r="C180" s="216"/>
      <c r="D180" s="58">
        <v>4</v>
      </c>
      <c r="E180" s="58">
        <v>13</v>
      </c>
      <c r="F180" s="59">
        <v>4495</v>
      </c>
      <c r="G180" s="59">
        <v>876334.01</v>
      </c>
      <c r="H180" s="76">
        <v>0.3</v>
      </c>
    </row>
    <row r="181" spans="1:8" ht="15" customHeight="1" x14ac:dyDescent="0.2">
      <c r="A181" s="225" t="s">
        <v>93</v>
      </c>
      <c r="B181" s="226"/>
      <c r="C181" s="227"/>
      <c r="D181" s="60">
        <v>26154</v>
      </c>
      <c r="E181" s="60">
        <v>60559</v>
      </c>
      <c r="F181" s="61">
        <v>20647</v>
      </c>
      <c r="G181" s="61">
        <v>20842492.43</v>
      </c>
      <c r="H181" s="77">
        <v>0.39369999999999999</v>
      </c>
    </row>
    <row r="182" spans="1:8" ht="15" customHeight="1" x14ac:dyDescent="0.2">
      <c r="A182" s="214" t="s">
        <v>92</v>
      </c>
      <c r="B182" s="215"/>
      <c r="C182" s="216"/>
      <c r="D182" s="58">
        <v>685</v>
      </c>
      <c r="E182" s="58">
        <v>14584</v>
      </c>
      <c r="F182" s="59">
        <v>4307</v>
      </c>
      <c r="G182" s="59">
        <v>20313909.890000001</v>
      </c>
      <c r="H182" s="76">
        <v>0.26779999999999998</v>
      </c>
    </row>
    <row r="183" spans="1:8" ht="15" customHeight="1" x14ac:dyDescent="0.2">
      <c r="A183" s="225" t="s">
        <v>94</v>
      </c>
      <c r="B183" s="226"/>
      <c r="C183" s="227"/>
      <c r="D183" s="60">
        <v>6294</v>
      </c>
      <c r="E183" s="60">
        <v>27872</v>
      </c>
      <c r="F183" s="61">
        <v>10395</v>
      </c>
      <c r="G183" s="61">
        <v>7582467.8300000001</v>
      </c>
      <c r="H183" s="77">
        <v>0.57010000000000005</v>
      </c>
    </row>
    <row r="184" spans="1:8" ht="15" customHeight="1" x14ac:dyDescent="0.2">
      <c r="A184" s="214" t="s">
        <v>95</v>
      </c>
      <c r="B184" s="215"/>
      <c r="C184" s="216"/>
      <c r="D184" s="58">
        <v>113483</v>
      </c>
      <c r="E184" s="58">
        <v>77484</v>
      </c>
      <c r="F184" s="59">
        <v>3461</v>
      </c>
      <c r="G184" s="59">
        <v>441418.78</v>
      </c>
      <c r="H184" s="76">
        <v>1.7694000000000001</v>
      </c>
    </row>
    <row r="185" spans="1:8" ht="15" customHeight="1" x14ac:dyDescent="0.2">
      <c r="A185" s="225" t="s">
        <v>199</v>
      </c>
      <c r="B185" s="226"/>
      <c r="C185" s="227"/>
      <c r="D185" s="60">
        <v>38579</v>
      </c>
      <c r="E185" s="60">
        <v>36112</v>
      </c>
      <c r="F185" s="61">
        <v>2081</v>
      </c>
      <c r="G185" s="61">
        <v>401630.68</v>
      </c>
      <c r="H185" s="77">
        <v>2.4245999999999999</v>
      </c>
    </row>
    <row r="186" spans="1:8" ht="15" customHeight="1" x14ac:dyDescent="0.2">
      <c r="A186" s="214" t="s">
        <v>200</v>
      </c>
      <c r="B186" s="215"/>
      <c r="C186" s="216"/>
      <c r="D186" s="58">
        <v>4908</v>
      </c>
      <c r="E186" s="58">
        <v>22261</v>
      </c>
      <c r="F186" s="59">
        <v>7180</v>
      </c>
      <c r="G186" s="59">
        <v>1432417.34</v>
      </c>
      <c r="H186" s="76">
        <v>0.7964</v>
      </c>
    </row>
    <row r="187" spans="1:8" ht="15" customHeight="1" x14ac:dyDescent="0.2">
      <c r="A187" s="225" t="s">
        <v>96</v>
      </c>
      <c r="B187" s="226"/>
      <c r="C187" s="227"/>
      <c r="D187" s="60">
        <v>4</v>
      </c>
      <c r="E187" s="60">
        <v>57</v>
      </c>
      <c r="F187" s="61">
        <v>19787</v>
      </c>
      <c r="G187" s="61">
        <v>104887895.95</v>
      </c>
      <c r="H187" s="77">
        <v>1.7142999999999999</v>
      </c>
    </row>
    <row r="188" spans="1:8" ht="15" customHeight="1" x14ac:dyDescent="0.2">
      <c r="A188" s="214" t="s">
        <v>201</v>
      </c>
      <c r="B188" s="215"/>
      <c r="C188" s="216"/>
      <c r="D188" s="58">
        <v>2486</v>
      </c>
      <c r="E188" s="58">
        <v>23840</v>
      </c>
      <c r="F188" s="59">
        <v>3144</v>
      </c>
      <c r="G188" s="59">
        <v>2362912.02</v>
      </c>
      <c r="H188" s="76">
        <v>2.7679999999999998</v>
      </c>
    </row>
    <row r="189" spans="1:8" ht="15" customHeight="1" x14ac:dyDescent="0.2">
      <c r="A189" s="225" t="s">
        <v>202</v>
      </c>
      <c r="B189" s="226"/>
      <c r="C189" s="227"/>
      <c r="D189" s="60">
        <v>2681</v>
      </c>
      <c r="E189" s="60">
        <v>3855</v>
      </c>
      <c r="F189" s="61">
        <v>4475</v>
      </c>
      <c r="G189" s="61">
        <v>1483025.93</v>
      </c>
      <c r="H189" s="77">
        <v>0.97389999999999999</v>
      </c>
    </row>
    <row r="190" spans="1:8" ht="15" customHeight="1" x14ac:dyDescent="0.2">
      <c r="A190" s="214" t="s">
        <v>203</v>
      </c>
      <c r="B190" s="215"/>
      <c r="C190" s="216"/>
      <c r="D190" s="58">
        <v>1212</v>
      </c>
      <c r="E190" s="58">
        <v>5990</v>
      </c>
      <c r="F190" s="59">
        <v>4771</v>
      </c>
      <c r="G190" s="59">
        <v>4303687.57</v>
      </c>
      <c r="H190" s="76">
        <v>1.5306</v>
      </c>
    </row>
    <row r="191" spans="1:8" ht="15" customHeight="1" x14ac:dyDescent="0.2">
      <c r="A191" s="225" t="s">
        <v>204</v>
      </c>
      <c r="B191" s="226"/>
      <c r="C191" s="227"/>
      <c r="D191" s="60">
        <v>505</v>
      </c>
      <c r="E191" s="60">
        <v>4070</v>
      </c>
      <c r="F191" s="61">
        <v>9991</v>
      </c>
      <c r="G191" s="61">
        <v>7236223.3200000003</v>
      </c>
      <c r="H191" s="77">
        <v>1.0099</v>
      </c>
    </row>
    <row r="192" spans="1:8" ht="15" customHeight="1" x14ac:dyDescent="0.2">
      <c r="A192" s="214" t="s">
        <v>205</v>
      </c>
      <c r="B192" s="215"/>
      <c r="C192" s="216"/>
      <c r="D192" s="58">
        <v>3191</v>
      </c>
      <c r="E192" s="58">
        <v>3229</v>
      </c>
      <c r="F192" s="59">
        <v>4639</v>
      </c>
      <c r="G192" s="59">
        <v>563829.98</v>
      </c>
      <c r="H192" s="76">
        <v>0.89939999999999998</v>
      </c>
    </row>
    <row r="193" spans="1:9" ht="15" customHeight="1" x14ac:dyDescent="0.2">
      <c r="A193" s="225" t="s">
        <v>206</v>
      </c>
      <c r="B193" s="226"/>
      <c r="C193" s="227"/>
      <c r="D193" s="60">
        <v>4075</v>
      </c>
      <c r="E193" s="60">
        <v>8002</v>
      </c>
      <c r="F193" s="61">
        <v>3268</v>
      </c>
      <c r="G193" s="61">
        <v>1735975.42</v>
      </c>
      <c r="H193" s="77">
        <v>1.0428999999999999</v>
      </c>
    </row>
    <row r="194" spans="1:9" ht="15" customHeight="1" x14ac:dyDescent="0.2">
      <c r="A194" s="214" t="s">
        <v>207</v>
      </c>
      <c r="B194" s="215"/>
      <c r="C194" s="216"/>
      <c r="D194" s="58">
        <v>10027</v>
      </c>
      <c r="E194" s="58">
        <v>9237</v>
      </c>
      <c r="F194" s="59">
        <v>2841</v>
      </c>
      <c r="G194" s="59">
        <v>347943.62</v>
      </c>
      <c r="H194" s="76">
        <v>4.6529999999999996</v>
      </c>
    </row>
    <row r="195" spans="1:9" ht="15" customHeight="1" x14ac:dyDescent="0.2">
      <c r="A195" s="225" t="s">
        <v>208</v>
      </c>
      <c r="B195" s="226"/>
      <c r="C195" s="227"/>
      <c r="D195" s="60">
        <v>1028</v>
      </c>
      <c r="E195" s="60">
        <v>21455</v>
      </c>
      <c r="F195" s="61">
        <v>14920</v>
      </c>
      <c r="G195" s="61">
        <v>33375105.620000001</v>
      </c>
      <c r="H195" s="77">
        <v>0.30349999999999999</v>
      </c>
    </row>
    <row r="196" spans="1:9" ht="15" customHeight="1" x14ac:dyDescent="0.2">
      <c r="A196" s="214" t="s">
        <v>97</v>
      </c>
      <c r="B196" s="215"/>
      <c r="C196" s="216"/>
      <c r="D196" s="58">
        <v>37321</v>
      </c>
      <c r="E196" s="58">
        <v>15520</v>
      </c>
      <c r="F196" s="59">
        <v>3555</v>
      </c>
      <c r="G196" s="59">
        <v>259918.71</v>
      </c>
      <c r="H196" s="76">
        <v>0.66610000000000003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374</v>
      </c>
      <c r="B200" s="8"/>
      <c r="C200" s="8"/>
      <c r="D200" s="8"/>
      <c r="G200" s="217" t="s">
        <v>506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375</v>
      </c>
      <c r="B202" s="229"/>
      <c r="C202" s="229"/>
      <c r="D202" s="228" t="s">
        <v>376</v>
      </c>
      <c r="E202" s="228" t="s">
        <v>377</v>
      </c>
      <c r="F202" s="228" t="s">
        <v>378</v>
      </c>
      <c r="G202" s="228" t="s">
        <v>379</v>
      </c>
      <c r="H202" s="228" t="s">
        <v>380</v>
      </c>
      <c r="I202" s="228" t="s">
        <v>381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382</v>
      </c>
      <c r="B205" s="213"/>
      <c r="C205" s="213"/>
      <c r="D205" s="182">
        <v>12951.33</v>
      </c>
      <c r="E205" s="182">
        <v>13556.53</v>
      </c>
      <c r="F205" s="182">
        <v>13110.49</v>
      </c>
      <c r="G205" s="182">
        <v>13787.38</v>
      </c>
      <c r="H205" s="182">
        <v>12693.58</v>
      </c>
      <c r="I205" s="182">
        <v>13190.97</v>
      </c>
    </row>
    <row r="206" spans="1:9" ht="15" customHeight="1" x14ac:dyDescent="0.2">
      <c r="A206" s="214" t="s">
        <v>383</v>
      </c>
      <c r="B206" s="215"/>
      <c r="C206" s="216"/>
      <c r="D206" s="183">
        <v>3955.8</v>
      </c>
      <c r="E206" s="183">
        <v>10782.81</v>
      </c>
      <c r="F206" s="183">
        <v>4521.96</v>
      </c>
      <c r="G206" s="183">
        <v>11189.91</v>
      </c>
      <c r="H206" s="183">
        <v>2511.13</v>
      </c>
      <c r="I206" s="183">
        <v>9266.9500000000007</v>
      </c>
    </row>
    <row r="207" spans="1:9" ht="15" customHeight="1" x14ac:dyDescent="0.2">
      <c r="A207" s="225" t="s">
        <v>384</v>
      </c>
      <c r="B207" s="226"/>
      <c r="C207" s="227"/>
      <c r="D207" s="184">
        <v>16971.53</v>
      </c>
      <c r="E207" s="184">
        <v>16971.53</v>
      </c>
      <c r="F207" s="184">
        <v>16957.03</v>
      </c>
      <c r="G207" s="184">
        <v>16957.03</v>
      </c>
      <c r="H207" s="184">
        <v>17067.16</v>
      </c>
      <c r="I207" s="184">
        <v>17067.16</v>
      </c>
    </row>
    <row r="208" spans="1:9" ht="15" customHeight="1" x14ac:dyDescent="0.2">
      <c r="A208" s="214" t="s">
        <v>385</v>
      </c>
      <c r="B208" s="215"/>
      <c r="C208" s="216"/>
      <c r="D208" s="183">
        <v>14360.94</v>
      </c>
      <c r="E208" s="183">
        <v>14362.59</v>
      </c>
      <c r="F208" s="183">
        <v>15292.16</v>
      </c>
      <c r="G208" s="183">
        <v>15293.88</v>
      </c>
      <c r="H208" s="183">
        <v>11242.15</v>
      </c>
      <c r="I208" s="183">
        <v>11243.44</v>
      </c>
    </row>
    <row r="209" spans="1:9" ht="15" customHeight="1" x14ac:dyDescent="0.2">
      <c r="A209" s="225" t="s">
        <v>386</v>
      </c>
      <c r="B209" s="226"/>
      <c r="C209" s="227"/>
      <c r="D209" s="184">
        <v>9733.2900000000009</v>
      </c>
      <c r="E209" s="184">
        <v>9733.34</v>
      </c>
      <c r="F209" s="184">
        <v>9779.8700000000008</v>
      </c>
      <c r="G209" s="184">
        <v>9779.92</v>
      </c>
      <c r="H209" s="184">
        <v>9500.49</v>
      </c>
      <c r="I209" s="184">
        <v>9500.49</v>
      </c>
    </row>
    <row r="210" spans="1:9" ht="15" customHeight="1" x14ac:dyDescent="0.2">
      <c r="A210" s="214" t="s">
        <v>387</v>
      </c>
      <c r="B210" s="215"/>
      <c r="C210" s="216"/>
      <c r="D210" s="183">
        <v>29740.37</v>
      </c>
      <c r="E210" s="183">
        <v>29740.37</v>
      </c>
      <c r="F210" s="183">
        <v>30049.23</v>
      </c>
      <c r="G210" s="183">
        <v>30049.23</v>
      </c>
      <c r="H210" s="183">
        <v>28832.09</v>
      </c>
      <c r="I210" s="183">
        <v>28832.09</v>
      </c>
    </row>
    <row r="211" spans="1:9" ht="15" customHeight="1" x14ac:dyDescent="0.2">
      <c r="A211" s="225" t="s">
        <v>388</v>
      </c>
      <c r="B211" s="226"/>
      <c r="C211" s="227"/>
      <c r="D211" s="184">
        <v>10005.530000000001</v>
      </c>
      <c r="E211" s="184">
        <v>10005.67</v>
      </c>
      <c r="F211" s="184">
        <v>10713.11</v>
      </c>
      <c r="G211" s="184">
        <v>10713.4</v>
      </c>
      <c r="H211" s="184">
        <v>9028.6299999999992</v>
      </c>
      <c r="I211" s="184">
        <v>9028.66</v>
      </c>
    </row>
    <row r="212" spans="1:9" ht="15" customHeight="1" x14ac:dyDescent="0.2">
      <c r="A212" s="214" t="s">
        <v>389</v>
      </c>
      <c r="B212" s="215"/>
      <c r="C212" s="216"/>
      <c r="D212" s="183">
        <v>14725.05</v>
      </c>
      <c r="E212" s="183">
        <v>14725.05</v>
      </c>
      <c r="F212" s="183">
        <v>15104.56</v>
      </c>
      <c r="G212" s="183">
        <v>15104.56</v>
      </c>
      <c r="H212" s="183">
        <v>13298.22</v>
      </c>
      <c r="I212" s="183">
        <v>13298.22</v>
      </c>
    </row>
    <row r="213" spans="1:9" ht="15" customHeight="1" x14ac:dyDescent="0.2">
      <c r="A213" s="225" t="s">
        <v>390</v>
      </c>
      <c r="B213" s="226"/>
      <c r="C213" s="227"/>
      <c r="D213" s="184">
        <v>11009.92</v>
      </c>
      <c r="E213" s="184">
        <v>11009.92</v>
      </c>
      <c r="F213" s="184">
        <v>11248.63</v>
      </c>
      <c r="G213" s="184">
        <v>11248.63</v>
      </c>
      <c r="H213" s="184">
        <v>10725.25</v>
      </c>
      <c r="I213" s="184">
        <v>10725.25</v>
      </c>
    </row>
    <row r="214" spans="1:9" ht="15" customHeight="1" x14ac:dyDescent="0.2">
      <c r="A214" s="214" t="s">
        <v>391</v>
      </c>
      <c r="B214" s="215"/>
      <c r="C214" s="216"/>
      <c r="D214" s="183">
        <v>18467.28</v>
      </c>
      <c r="E214" s="183">
        <v>18467.28</v>
      </c>
      <c r="F214" s="183">
        <v>18879.86</v>
      </c>
      <c r="G214" s="183">
        <v>18879.86</v>
      </c>
      <c r="H214" s="183">
        <v>18150.650000000001</v>
      </c>
      <c r="I214" s="183">
        <v>18150.650000000001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392</v>
      </c>
      <c r="B216" s="8"/>
      <c r="C216" s="8"/>
      <c r="D216" s="8"/>
      <c r="G216" s="217" t="s">
        <v>507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393</v>
      </c>
      <c r="E217" s="223" t="s">
        <v>394</v>
      </c>
      <c r="F217" s="223" t="s">
        <v>395</v>
      </c>
      <c r="G217" s="223" t="s">
        <v>396</v>
      </c>
      <c r="H217" s="223" t="s">
        <v>397</v>
      </c>
      <c r="I217" s="223" t="s">
        <v>398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399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400</v>
      </c>
      <c r="B220" s="209"/>
      <c r="C220" s="209"/>
      <c r="D220" s="181">
        <v>754982</v>
      </c>
      <c r="E220" s="58">
        <v>636343</v>
      </c>
      <c r="F220" s="58">
        <v>466766</v>
      </c>
      <c r="G220" s="58">
        <v>375899</v>
      </c>
      <c r="H220" s="58">
        <v>288216</v>
      </c>
      <c r="I220" s="58">
        <v>260444</v>
      </c>
    </row>
    <row r="221" spans="1:9" ht="15" customHeight="1" x14ac:dyDescent="0.2">
      <c r="A221" s="210" t="s">
        <v>401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402</v>
      </c>
      <c r="B222" s="209"/>
      <c r="C222" s="209"/>
      <c r="D222" s="181">
        <v>8</v>
      </c>
      <c r="E222" s="58">
        <v>0</v>
      </c>
      <c r="F222" s="58">
        <v>7</v>
      </c>
      <c r="G222" s="58">
        <v>0</v>
      </c>
      <c r="H222" s="58">
        <v>1</v>
      </c>
      <c r="I222" s="58">
        <v>0</v>
      </c>
    </row>
    <row r="223" spans="1:9" ht="15" customHeight="1" x14ac:dyDescent="0.2">
      <c r="A223" s="208" t="s">
        <v>403</v>
      </c>
      <c r="B223" s="209"/>
      <c r="C223" s="209"/>
      <c r="D223" s="181">
        <v>10874</v>
      </c>
      <c r="E223" s="58">
        <v>8270</v>
      </c>
      <c r="F223" s="58">
        <v>7678</v>
      </c>
      <c r="G223" s="58">
        <v>5540</v>
      </c>
      <c r="H223" s="58">
        <v>3196</v>
      </c>
      <c r="I223" s="58">
        <v>2730</v>
      </c>
    </row>
    <row r="224" spans="1:9" ht="15" customHeight="1" x14ac:dyDescent="0.2">
      <c r="A224" s="208" t="s">
        <v>404</v>
      </c>
      <c r="B224" s="209"/>
      <c r="C224" s="209"/>
      <c r="D224" s="181">
        <v>177233</v>
      </c>
      <c r="E224" s="58">
        <v>141136</v>
      </c>
      <c r="F224" s="58">
        <v>111405</v>
      </c>
      <c r="G224" s="58">
        <v>84915</v>
      </c>
      <c r="H224" s="58">
        <v>65828</v>
      </c>
      <c r="I224" s="58">
        <v>56221</v>
      </c>
    </row>
    <row r="225" spans="1:9" ht="15" customHeight="1" x14ac:dyDescent="0.2">
      <c r="A225" s="208" t="s">
        <v>405</v>
      </c>
      <c r="B225" s="209"/>
      <c r="C225" s="209"/>
      <c r="D225" s="181">
        <v>223023</v>
      </c>
      <c r="E225" s="58">
        <v>186180</v>
      </c>
      <c r="F225" s="58">
        <v>134741</v>
      </c>
      <c r="G225" s="58">
        <v>106816</v>
      </c>
      <c r="H225" s="58">
        <v>88282</v>
      </c>
      <c r="I225" s="58">
        <v>79364</v>
      </c>
    </row>
    <row r="226" spans="1:9" ht="15" customHeight="1" x14ac:dyDescent="0.2">
      <c r="A226" s="208" t="s">
        <v>406</v>
      </c>
      <c r="B226" s="209"/>
      <c r="C226" s="209"/>
      <c r="D226" s="181">
        <v>182128</v>
      </c>
      <c r="E226" s="58">
        <v>158126</v>
      </c>
      <c r="F226" s="58">
        <v>109189</v>
      </c>
      <c r="G226" s="58">
        <v>90669</v>
      </c>
      <c r="H226" s="58">
        <v>72939</v>
      </c>
      <c r="I226" s="58">
        <v>67457</v>
      </c>
    </row>
    <row r="227" spans="1:9" ht="15" customHeight="1" x14ac:dyDescent="0.2">
      <c r="A227" s="208" t="s">
        <v>407</v>
      </c>
      <c r="B227" s="209"/>
      <c r="C227" s="209"/>
      <c r="D227" s="181">
        <v>126337</v>
      </c>
      <c r="E227" s="58">
        <v>111310</v>
      </c>
      <c r="F227" s="58">
        <v>80482</v>
      </c>
      <c r="G227" s="58">
        <v>68202</v>
      </c>
      <c r="H227" s="58">
        <v>45855</v>
      </c>
      <c r="I227" s="58">
        <v>43108</v>
      </c>
    </row>
    <row r="228" spans="1:9" ht="15" customHeight="1" x14ac:dyDescent="0.2">
      <c r="A228" s="208" t="s">
        <v>408</v>
      </c>
      <c r="B228" s="209"/>
      <c r="C228" s="209"/>
      <c r="D228" s="181">
        <v>30209</v>
      </c>
      <c r="E228" s="58">
        <v>26667</v>
      </c>
      <c r="F228" s="58">
        <v>19734</v>
      </c>
      <c r="G228" s="58">
        <v>16689</v>
      </c>
      <c r="H228" s="58">
        <v>10475</v>
      </c>
      <c r="I228" s="58">
        <v>9978</v>
      </c>
    </row>
    <row r="229" spans="1:9" ht="15" customHeight="1" x14ac:dyDescent="0.2">
      <c r="A229" s="208" t="s">
        <v>409</v>
      </c>
      <c r="B229" s="209"/>
      <c r="C229" s="209"/>
      <c r="D229" s="181">
        <v>5170</v>
      </c>
      <c r="E229" s="58">
        <v>4654</v>
      </c>
      <c r="F229" s="58">
        <v>3530</v>
      </c>
      <c r="G229" s="58">
        <v>3068</v>
      </c>
      <c r="H229" s="58">
        <v>1640</v>
      </c>
      <c r="I229" s="58">
        <v>1586</v>
      </c>
    </row>
    <row r="230" spans="1:9" ht="15" customHeight="1" x14ac:dyDescent="0.2">
      <c r="A230" s="210" t="s">
        <v>410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411</v>
      </c>
      <c r="B231" s="209"/>
      <c r="C231" s="209"/>
      <c r="D231" s="181">
        <v>1335</v>
      </c>
      <c r="E231" s="58">
        <v>1249</v>
      </c>
      <c r="F231" s="58">
        <v>789</v>
      </c>
      <c r="G231" s="58">
        <v>733</v>
      </c>
      <c r="H231" s="58">
        <v>546</v>
      </c>
      <c r="I231" s="58">
        <v>516</v>
      </c>
    </row>
    <row r="232" spans="1:9" ht="15" customHeight="1" x14ac:dyDescent="0.2">
      <c r="A232" s="208" t="s">
        <v>412</v>
      </c>
      <c r="B232" s="209"/>
      <c r="C232" s="209"/>
      <c r="D232" s="181">
        <v>415958</v>
      </c>
      <c r="E232" s="58">
        <v>341249</v>
      </c>
      <c r="F232" s="58">
        <v>252575</v>
      </c>
      <c r="G232" s="58">
        <v>197305</v>
      </c>
      <c r="H232" s="58">
        <v>163383</v>
      </c>
      <c r="I232" s="58">
        <v>143944</v>
      </c>
    </row>
    <row r="233" spans="1:9" ht="15" customHeight="1" x14ac:dyDescent="0.2">
      <c r="A233" s="208" t="s">
        <v>413</v>
      </c>
      <c r="B233" s="209"/>
      <c r="C233" s="209"/>
      <c r="D233" s="181">
        <v>222164</v>
      </c>
      <c r="E233" s="58">
        <v>188843</v>
      </c>
      <c r="F233" s="58">
        <v>140517</v>
      </c>
      <c r="G233" s="58">
        <v>113900</v>
      </c>
      <c r="H233" s="58">
        <v>81647</v>
      </c>
      <c r="I233" s="58">
        <v>74943</v>
      </c>
    </row>
    <row r="234" spans="1:9" ht="15" customHeight="1" x14ac:dyDescent="0.2">
      <c r="A234" s="208" t="s">
        <v>414</v>
      </c>
      <c r="B234" s="209"/>
      <c r="C234" s="209"/>
      <c r="D234" s="181">
        <v>70598</v>
      </c>
      <c r="E234" s="58">
        <v>61416</v>
      </c>
      <c r="F234" s="58">
        <v>42861</v>
      </c>
      <c r="G234" s="58">
        <v>35037</v>
      </c>
      <c r="H234" s="58">
        <v>27737</v>
      </c>
      <c r="I234" s="58">
        <v>26379</v>
      </c>
    </row>
    <row r="235" spans="1:9" ht="15" customHeight="1" x14ac:dyDescent="0.2">
      <c r="A235" s="208" t="s">
        <v>415</v>
      </c>
      <c r="B235" s="209"/>
      <c r="C235" s="209"/>
      <c r="D235" s="181">
        <v>17039</v>
      </c>
      <c r="E235" s="58">
        <v>15698</v>
      </c>
      <c r="F235" s="58">
        <v>11921</v>
      </c>
      <c r="G235" s="58">
        <v>10821</v>
      </c>
      <c r="H235" s="58">
        <v>5118</v>
      </c>
      <c r="I235" s="58">
        <v>4877</v>
      </c>
    </row>
    <row r="236" spans="1:9" ht="15" customHeight="1" x14ac:dyDescent="0.2">
      <c r="A236" s="208" t="s">
        <v>416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417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418</v>
      </c>
      <c r="B238" s="209"/>
      <c r="C238" s="209"/>
      <c r="D238" s="181">
        <v>27888</v>
      </c>
      <c r="E238" s="58">
        <v>27888</v>
      </c>
      <c r="F238" s="58">
        <v>18103</v>
      </c>
      <c r="G238" s="58">
        <v>18103</v>
      </c>
      <c r="H238" s="58">
        <v>9785</v>
      </c>
      <c r="I238" s="58">
        <v>9785</v>
      </c>
    </row>
    <row r="239" spans="1:9" ht="15" customHeight="1" x14ac:dyDescent="0.2">
      <c r="A239" s="210" t="s">
        <v>419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420</v>
      </c>
      <c r="B240" s="209"/>
      <c r="C240" s="209"/>
      <c r="D240" s="181">
        <v>14916</v>
      </c>
      <c r="E240" s="58">
        <v>13553</v>
      </c>
      <c r="F240" s="58">
        <v>8221</v>
      </c>
      <c r="G240" s="58">
        <v>7307</v>
      </c>
      <c r="H240" s="58">
        <v>6695</v>
      </c>
      <c r="I240" s="58">
        <v>6246</v>
      </c>
    </row>
    <row r="241" spans="1:9" ht="15" customHeight="1" x14ac:dyDescent="0.2">
      <c r="A241" s="208" t="s">
        <v>421</v>
      </c>
      <c r="B241" s="209"/>
      <c r="C241" s="209"/>
      <c r="D241" s="181">
        <v>48089</v>
      </c>
      <c r="E241" s="58">
        <v>42521</v>
      </c>
      <c r="F241" s="58">
        <v>27623</v>
      </c>
      <c r="G241" s="58">
        <v>23337</v>
      </c>
      <c r="H241" s="58">
        <v>20466</v>
      </c>
      <c r="I241" s="58">
        <v>19184</v>
      </c>
    </row>
    <row r="242" spans="1:9" ht="15" customHeight="1" x14ac:dyDescent="0.2">
      <c r="A242" s="208" t="s">
        <v>422</v>
      </c>
      <c r="B242" s="209"/>
      <c r="C242" s="209"/>
      <c r="D242" s="181">
        <v>173687</v>
      </c>
      <c r="E242" s="58">
        <v>146361</v>
      </c>
      <c r="F242" s="58">
        <v>108416</v>
      </c>
      <c r="G242" s="58">
        <v>87325</v>
      </c>
      <c r="H242" s="58">
        <v>65271</v>
      </c>
      <c r="I242" s="58">
        <v>59036</v>
      </c>
    </row>
    <row r="243" spans="1:9" ht="15" customHeight="1" x14ac:dyDescent="0.2">
      <c r="A243" s="208" t="s">
        <v>423</v>
      </c>
      <c r="B243" s="209"/>
      <c r="C243" s="209"/>
      <c r="D243" s="181">
        <v>179391</v>
      </c>
      <c r="E243" s="58">
        <v>144751</v>
      </c>
      <c r="F243" s="58">
        <v>120732</v>
      </c>
      <c r="G243" s="58">
        <v>94537</v>
      </c>
      <c r="H243" s="58">
        <v>58659</v>
      </c>
      <c r="I243" s="58">
        <v>50214</v>
      </c>
    </row>
    <row r="244" spans="1:9" ht="15" customHeight="1" x14ac:dyDescent="0.2">
      <c r="A244" s="208" t="s">
        <v>424</v>
      </c>
      <c r="B244" s="209"/>
      <c r="C244" s="209"/>
      <c r="D244" s="181">
        <v>80679</v>
      </c>
      <c r="E244" s="58">
        <v>63844</v>
      </c>
      <c r="F244" s="58">
        <v>55055</v>
      </c>
      <c r="G244" s="58">
        <v>42456</v>
      </c>
      <c r="H244" s="58">
        <v>25624</v>
      </c>
      <c r="I244" s="58">
        <v>21388</v>
      </c>
    </row>
    <row r="245" spans="1:9" ht="15" customHeight="1" x14ac:dyDescent="0.2">
      <c r="A245" s="208" t="s">
        <v>425</v>
      </c>
      <c r="B245" s="209"/>
      <c r="C245" s="209"/>
      <c r="D245" s="181">
        <v>72579</v>
      </c>
      <c r="E245" s="58">
        <v>58290</v>
      </c>
      <c r="F245" s="58">
        <v>48973</v>
      </c>
      <c r="G245" s="58">
        <v>38112</v>
      </c>
      <c r="H245" s="58">
        <v>23606</v>
      </c>
      <c r="I245" s="58">
        <v>20178</v>
      </c>
    </row>
    <row r="246" spans="1:9" ht="15" customHeight="1" x14ac:dyDescent="0.2">
      <c r="A246" s="208" t="s">
        <v>426</v>
      </c>
      <c r="B246" s="209"/>
      <c r="C246" s="209"/>
      <c r="D246" s="181">
        <v>185641</v>
      </c>
      <c r="E246" s="58">
        <v>167023</v>
      </c>
      <c r="F246" s="58">
        <v>97746</v>
      </c>
      <c r="G246" s="58">
        <v>82825</v>
      </c>
      <c r="H246" s="58">
        <v>87895</v>
      </c>
      <c r="I246" s="58">
        <v>84198</v>
      </c>
    </row>
    <row r="247" spans="1:9" ht="15" customHeight="1" x14ac:dyDescent="0.2">
      <c r="A247" s="210" t="s">
        <v>427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428</v>
      </c>
      <c r="B248" s="209"/>
      <c r="C248" s="209"/>
      <c r="D248" s="181">
        <v>49589</v>
      </c>
      <c r="E248" s="58">
        <v>39310</v>
      </c>
      <c r="F248" s="58">
        <v>8221</v>
      </c>
      <c r="G248" s="58">
        <v>7307</v>
      </c>
      <c r="H248" s="58">
        <v>13962</v>
      </c>
      <c r="I248" s="58">
        <v>11916</v>
      </c>
    </row>
    <row r="249" spans="1:9" ht="15" customHeight="1" x14ac:dyDescent="0.2">
      <c r="A249" s="208" t="s">
        <v>429</v>
      </c>
      <c r="B249" s="209"/>
      <c r="C249" s="209"/>
      <c r="D249" s="181">
        <v>3821</v>
      </c>
      <c r="E249" s="58">
        <v>2841</v>
      </c>
      <c r="F249" s="58">
        <v>27623</v>
      </c>
      <c r="G249" s="58">
        <v>23337</v>
      </c>
      <c r="H249" s="58">
        <v>503</v>
      </c>
      <c r="I249" s="58">
        <v>391</v>
      </c>
    </row>
    <row r="250" spans="1:9" ht="15" customHeight="1" x14ac:dyDescent="0.2">
      <c r="A250" s="208" t="s">
        <v>430</v>
      </c>
      <c r="B250" s="209"/>
      <c r="C250" s="209"/>
      <c r="D250" s="181">
        <v>98843</v>
      </c>
      <c r="E250" s="58">
        <v>68084</v>
      </c>
      <c r="F250" s="58">
        <v>108416</v>
      </c>
      <c r="G250" s="58">
        <v>87325</v>
      </c>
      <c r="H250" s="58">
        <v>22727</v>
      </c>
      <c r="I250" s="58">
        <v>16812</v>
      </c>
    </row>
    <row r="251" spans="1:9" ht="15" customHeight="1" x14ac:dyDescent="0.2">
      <c r="A251" s="208" t="s">
        <v>431</v>
      </c>
      <c r="B251" s="209"/>
      <c r="C251" s="209"/>
      <c r="D251" s="181">
        <v>68971</v>
      </c>
      <c r="E251" s="58">
        <v>36712</v>
      </c>
      <c r="F251" s="58">
        <v>120732</v>
      </c>
      <c r="G251" s="58">
        <v>94537</v>
      </c>
      <c r="H251" s="58">
        <v>11499</v>
      </c>
      <c r="I251" s="58">
        <v>7670</v>
      </c>
    </row>
    <row r="252" spans="1:9" ht="15" customHeight="1" x14ac:dyDescent="0.2">
      <c r="A252" s="208" t="s">
        <v>432</v>
      </c>
      <c r="B252" s="209"/>
      <c r="C252" s="209"/>
      <c r="D252" s="181">
        <v>13458</v>
      </c>
      <c r="E252" s="58">
        <v>9703</v>
      </c>
      <c r="F252" s="58">
        <v>55055</v>
      </c>
      <c r="G252" s="58">
        <v>42456</v>
      </c>
      <c r="H252" s="58">
        <v>3415</v>
      </c>
      <c r="I252" s="58">
        <v>2411</v>
      </c>
    </row>
    <row r="253" spans="1:9" ht="15" customHeight="1" x14ac:dyDescent="0.2">
      <c r="A253" s="208" t="s">
        <v>433</v>
      </c>
      <c r="B253" s="209"/>
      <c r="C253" s="209"/>
      <c r="D253" s="181">
        <v>187430</v>
      </c>
      <c r="E253" s="58">
        <v>172745</v>
      </c>
      <c r="F253" s="58">
        <v>48973</v>
      </c>
      <c r="G253" s="58">
        <v>38112</v>
      </c>
      <c r="H253" s="58">
        <v>78732</v>
      </c>
      <c r="I253" s="58">
        <v>72935</v>
      </c>
    </row>
    <row r="254" spans="1:9" ht="15" customHeight="1" x14ac:dyDescent="0.2">
      <c r="A254" s="208" t="s">
        <v>434</v>
      </c>
      <c r="B254" s="209"/>
      <c r="C254" s="209"/>
      <c r="D254" s="181">
        <v>54208</v>
      </c>
      <c r="E254" s="58">
        <v>44932</v>
      </c>
      <c r="F254" s="58">
        <v>97746</v>
      </c>
      <c r="G254" s="58">
        <v>82825</v>
      </c>
      <c r="H254" s="58">
        <v>11389</v>
      </c>
      <c r="I254" s="58">
        <v>10043</v>
      </c>
    </row>
    <row r="255" spans="1:9" ht="15" customHeight="1" x14ac:dyDescent="0.2">
      <c r="A255" s="208" t="s">
        <v>435</v>
      </c>
      <c r="B255" s="209"/>
      <c r="C255" s="209"/>
      <c r="D255" s="181">
        <v>106433</v>
      </c>
      <c r="E255" s="58">
        <v>96066</v>
      </c>
      <c r="F255" s="58">
        <v>0</v>
      </c>
      <c r="G255" s="58">
        <v>0</v>
      </c>
      <c r="H255" s="58">
        <v>48543</v>
      </c>
      <c r="I255" s="58">
        <v>44715</v>
      </c>
    </row>
    <row r="256" spans="1:9" x14ac:dyDescent="0.2">
      <c r="A256" s="208" t="s">
        <v>436</v>
      </c>
      <c r="B256" s="209"/>
      <c r="C256" s="209"/>
      <c r="D256" s="181">
        <v>172229</v>
      </c>
      <c r="E256" s="58">
        <v>165950</v>
      </c>
      <c r="F256" s="58">
        <v>0</v>
      </c>
      <c r="G256" s="58">
        <v>0</v>
      </c>
      <c r="H256" s="58">
        <v>97446</v>
      </c>
      <c r="I256" s="58">
        <v>93551</v>
      </c>
    </row>
    <row r="257" spans="1:9" ht="15.75" x14ac:dyDescent="0.25">
      <c r="A257" s="46" t="s">
        <v>508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487</v>
      </c>
      <c r="E258" s="42" t="s">
        <v>488</v>
      </c>
      <c r="F258" s="42" t="s">
        <v>289</v>
      </c>
      <c r="G258" s="42" t="s">
        <v>489</v>
      </c>
      <c r="H258" s="42" t="s">
        <v>490</v>
      </c>
      <c r="I258" s="42" t="s">
        <v>491</v>
      </c>
    </row>
    <row r="259" spans="1:9" ht="15.75" x14ac:dyDescent="0.2">
      <c r="A259" s="245" t="s">
        <v>74</v>
      </c>
      <c r="B259" s="246"/>
      <c r="C259" s="247"/>
      <c r="D259" s="78">
        <f>SUM(D260:D299)</f>
        <v>87803</v>
      </c>
      <c r="E259" s="78">
        <f>SUM(E260:E299)</f>
        <v>86172</v>
      </c>
      <c r="F259" s="83">
        <v>1089.02</v>
      </c>
      <c r="G259" s="83">
        <v>1068.79</v>
      </c>
      <c r="H259" s="84">
        <f>IF(D259&gt;0,E259/D259-1,"N/A")</f>
        <v>-1.8575675090828359E-2</v>
      </c>
      <c r="I259" s="84">
        <f>IF(F259&gt;0,G259/F259-1,"N/A")</f>
        <v>-1.8576334686231655E-2</v>
      </c>
    </row>
    <row r="260" spans="1:9" ht="15.75" customHeight="1" x14ac:dyDescent="0.2">
      <c r="A260" s="138" t="s">
        <v>212</v>
      </c>
      <c r="B260" s="106"/>
      <c r="C260" s="107"/>
      <c r="D260" s="58">
        <v>1388</v>
      </c>
      <c r="E260" s="58">
        <v>1305</v>
      </c>
      <c r="F260" s="81">
        <v>17.22</v>
      </c>
      <c r="G260" s="81">
        <v>16.190000000000001</v>
      </c>
      <c r="H260" s="62">
        <f>IF(D260&gt;0,E260/D260-1,"N/A")</f>
        <v>-5.9798270893371752E-2</v>
      </c>
      <c r="I260" s="62">
        <f>IF(F260&gt;0,G260/F260-1,"N/A")</f>
        <v>-5.9814169570266973E-2</v>
      </c>
    </row>
    <row r="261" spans="1:9" ht="15.75" customHeight="1" x14ac:dyDescent="0.2">
      <c r="A261" s="139" t="s">
        <v>290</v>
      </c>
      <c r="B261" s="108"/>
      <c r="C261" s="109"/>
      <c r="D261" s="60">
        <v>7274</v>
      </c>
      <c r="E261" s="60">
        <v>7354</v>
      </c>
      <c r="F261" s="82">
        <v>90.22</v>
      </c>
      <c r="G261" s="82">
        <v>91.21</v>
      </c>
      <c r="H261" s="63">
        <f>IF(D261&gt;0,E261/D261-1,"N/A")</f>
        <v>1.099807533681596E-2</v>
      </c>
      <c r="I261" s="63">
        <f>IF(F261&gt;0,G261/F261-1,"N/A")</f>
        <v>1.097317667922848E-2</v>
      </c>
    </row>
    <row r="262" spans="1:9" ht="15.75" customHeight="1" x14ac:dyDescent="0.2">
      <c r="A262" s="138" t="s">
        <v>213</v>
      </c>
      <c r="B262" s="106"/>
      <c r="C262" s="107"/>
      <c r="D262" s="58">
        <v>2578</v>
      </c>
      <c r="E262" s="58">
        <v>2344</v>
      </c>
      <c r="F262" s="81">
        <v>31.97</v>
      </c>
      <c r="G262" s="81">
        <v>29.07</v>
      </c>
      <c r="H262" s="62">
        <f t="shared" ref="H262:H299" si="9">IF(D262&gt;0,E262/D262-1,"N/A")</f>
        <v>-9.0768037238169175E-2</v>
      </c>
      <c r="I262" s="62">
        <f t="shared" ref="I262:I299" si="10">IF(F262&gt;0,G262/F262-1,"N/A")</f>
        <v>-9.0710040663121605E-2</v>
      </c>
    </row>
    <row r="263" spans="1:9" ht="15.75" customHeight="1" x14ac:dyDescent="0.2">
      <c r="A263" s="139" t="s">
        <v>214</v>
      </c>
      <c r="B263" s="108"/>
      <c r="C263" s="109"/>
      <c r="D263" s="60">
        <v>741</v>
      </c>
      <c r="E263" s="60">
        <v>847</v>
      </c>
      <c r="F263" s="82">
        <v>9.19</v>
      </c>
      <c r="G263" s="82">
        <v>10.51</v>
      </c>
      <c r="H263" s="63">
        <f t="shared" si="9"/>
        <v>0.14304993252361675</v>
      </c>
      <c r="I263" s="63">
        <f t="shared" si="10"/>
        <v>0.14363438520130578</v>
      </c>
    </row>
    <row r="264" spans="1:9" ht="15.75" customHeight="1" x14ac:dyDescent="0.2">
      <c r="A264" s="138" t="s">
        <v>211</v>
      </c>
      <c r="B264" s="106"/>
      <c r="C264" s="107"/>
      <c r="D264" s="58">
        <v>4143</v>
      </c>
      <c r="E264" s="58">
        <v>3632</v>
      </c>
      <c r="F264" s="81">
        <v>51.39</v>
      </c>
      <c r="G264" s="81">
        <v>45.05</v>
      </c>
      <c r="H264" s="62">
        <f t="shared" si="9"/>
        <v>-0.12334057446294955</v>
      </c>
      <c r="I264" s="62">
        <f t="shared" si="10"/>
        <v>-0.12337030550690797</v>
      </c>
    </row>
    <row r="265" spans="1:9" ht="15.75" customHeight="1" x14ac:dyDescent="0.2">
      <c r="A265" s="139" t="s">
        <v>291</v>
      </c>
      <c r="B265" s="108"/>
      <c r="C265" s="109"/>
      <c r="D265" s="60">
        <v>825</v>
      </c>
      <c r="E265" s="60">
        <v>835</v>
      </c>
      <c r="F265" s="82">
        <v>10.23</v>
      </c>
      <c r="G265" s="82">
        <v>10.36</v>
      </c>
      <c r="H265" s="63">
        <f t="shared" si="9"/>
        <v>1.2121212121212199E-2</v>
      </c>
      <c r="I265" s="63">
        <f t="shared" si="10"/>
        <v>1.2707722385141729E-2</v>
      </c>
    </row>
    <row r="266" spans="1:9" ht="15.75" customHeight="1" x14ac:dyDescent="0.2">
      <c r="A266" s="138" t="s">
        <v>236</v>
      </c>
      <c r="B266" s="106"/>
      <c r="C266" s="107"/>
      <c r="D266" s="58">
        <v>22649</v>
      </c>
      <c r="E266" s="58">
        <v>20261</v>
      </c>
      <c r="F266" s="81">
        <v>280.92</v>
      </c>
      <c r="G266" s="81">
        <v>251.3</v>
      </c>
      <c r="H266" s="62">
        <f t="shared" si="9"/>
        <v>-0.10543511854828025</v>
      </c>
      <c r="I266" s="62">
        <f t="shared" si="10"/>
        <v>-0.10543927096682326</v>
      </c>
    </row>
    <row r="267" spans="1:9" ht="15.75" customHeight="1" x14ac:dyDescent="0.2">
      <c r="A267" s="139" t="s">
        <v>292</v>
      </c>
      <c r="B267" s="108"/>
      <c r="C267" s="109"/>
      <c r="D267" s="60">
        <v>1529</v>
      </c>
      <c r="E267" s="60">
        <v>1402</v>
      </c>
      <c r="F267" s="82">
        <v>18.96</v>
      </c>
      <c r="G267" s="82">
        <v>17.39</v>
      </c>
      <c r="H267" s="63">
        <f t="shared" si="9"/>
        <v>-8.3060824068018291E-2</v>
      </c>
      <c r="I267" s="63">
        <f t="shared" si="10"/>
        <v>-8.2805907172995741E-2</v>
      </c>
    </row>
    <row r="268" spans="1:9" ht="15.75" x14ac:dyDescent="0.2">
      <c r="A268" s="138" t="s">
        <v>293</v>
      </c>
      <c r="B268" s="106"/>
      <c r="C268" s="107"/>
      <c r="D268" s="58">
        <v>1803</v>
      </c>
      <c r="E268" s="58">
        <v>1757</v>
      </c>
      <c r="F268" s="81">
        <v>22.36</v>
      </c>
      <c r="G268" s="81">
        <v>21.79</v>
      </c>
      <c r="H268" s="62">
        <f t="shared" si="9"/>
        <v>-2.5513033832501364E-2</v>
      </c>
      <c r="I268" s="62">
        <f t="shared" si="10"/>
        <v>-2.549194991055459E-2</v>
      </c>
    </row>
    <row r="269" spans="1:9" ht="15.75" customHeight="1" x14ac:dyDescent="0.2">
      <c r="A269" s="139" t="s">
        <v>319</v>
      </c>
      <c r="B269" s="108"/>
      <c r="C269" s="109"/>
      <c r="D269" s="60">
        <v>1517</v>
      </c>
      <c r="E269" s="60">
        <v>1683</v>
      </c>
      <c r="F269" s="82">
        <v>18.82</v>
      </c>
      <c r="G269" s="82">
        <v>20.87</v>
      </c>
      <c r="H269" s="63">
        <f t="shared" si="9"/>
        <v>0.10942649967040219</v>
      </c>
      <c r="I269" s="63">
        <f t="shared" si="10"/>
        <v>0.10892667375132836</v>
      </c>
    </row>
    <row r="270" spans="1:9" ht="15.75" x14ac:dyDescent="0.2">
      <c r="A270" s="138" t="s">
        <v>294</v>
      </c>
      <c r="B270" s="106"/>
      <c r="C270" s="107"/>
      <c r="D270" s="58">
        <v>11617</v>
      </c>
      <c r="E270" s="58">
        <v>11866</v>
      </c>
      <c r="F270" s="81">
        <v>144.09</v>
      </c>
      <c r="G270" s="81">
        <v>147.16999999999999</v>
      </c>
      <c r="H270" s="62">
        <f t="shared" si="9"/>
        <v>2.1434105190668795E-2</v>
      </c>
      <c r="I270" s="62">
        <f t="shared" si="10"/>
        <v>2.1375529183149222E-2</v>
      </c>
    </row>
    <row r="271" spans="1:9" ht="15.75" x14ac:dyDescent="0.2">
      <c r="A271" s="139" t="s">
        <v>295</v>
      </c>
      <c r="B271" s="108"/>
      <c r="C271" s="109"/>
      <c r="D271" s="60">
        <v>864</v>
      </c>
      <c r="E271" s="60">
        <v>996</v>
      </c>
      <c r="F271" s="82">
        <v>10.72</v>
      </c>
      <c r="G271" s="82">
        <v>12.35</v>
      </c>
      <c r="H271" s="63">
        <f t="shared" si="9"/>
        <v>0.15277777777777768</v>
      </c>
      <c r="I271" s="63">
        <f t="shared" si="10"/>
        <v>0.15205223880596996</v>
      </c>
    </row>
    <row r="272" spans="1:9" ht="15.75" customHeight="1" x14ac:dyDescent="0.2">
      <c r="A272" s="138" t="s">
        <v>296</v>
      </c>
      <c r="B272" s="106"/>
      <c r="C272" s="107"/>
      <c r="D272" s="58">
        <v>0</v>
      </c>
      <c r="E272" s="58">
        <v>0</v>
      </c>
      <c r="F272" s="81">
        <v>0</v>
      </c>
      <c r="G272" s="81">
        <v>0</v>
      </c>
      <c r="H272" s="62" t="str">
        <f t="shared" si="9"/>
        <v>N/A</v>
      </c>
      <c r="I272" s="62" t="str">
        <f t="shared" si="10"/>
        <v>N/A</v>
      </c>
    </row>
    <row r="273" spans="1:9" ht="15.75" customHeight="1" x14ac:dyDescent="0.2">
      <c r="A273" s="139" t="s">
        <v>297</v>
      </c>
      <c r="B273" s="108"/>
      <c r="C273" s="109"/>
      <c r="D273" s="60">
        <v>407</v>
      </c>
      <c r="E273" s="60">
        <v>478</v>
      </c>
      <c r="F273" s="82">
        <v>5.05</v>
      </c>
      <c r="G273" s="82">
        <v>5.93</v>
      </c>
      <c r="H273" s="63">
        <f t="shared" si="9"/>
        <v>0.1744471744471745</v>
      </c>
      <c r="I273" s="63">
        <f t="shared" si="10"/>
        <v>0.17425742574257419</v>
      </c>
    </row>
    <row r="274" spans="1:9" ht="15.75" customHeight="1" x14ac:dyDescent="0.2">
      <c r="A274" s="138" t="s">
        <v>298</v>
      </c>
      <c r="B274" s="106"/>
      <c r="C274" s="107"/>
      <c r="D274" s="58">
        <v>0</v>
      </c>
      <c r="E274" s="58">
        <v>0</v>
      </c>
      <c r="F274" s="81">
        <v>0</v>
      </c>
      <c r="G274" s="81">
        <v>0</v>
      </c>
      <c r="H274" s="62" t="str">
        <f t="shared" si="9"/>
        <v>N/A</v>
      </c>
      <c r="I274" s="62" t="str">
        <f t="shared" si="10"/>
        <v>N/A</v>
      </c>
    </row>
    <row r="275" spans="1:9" ht="15.75" customHeight="1" x14ac:dyDescent="0.2">
      <c r="A275" s="139" t="s">
        <v>320</v>
      </c>
      <c r="B275" s="108"/>
      <c r="C275" s="109"/>
      <c r="D275" s="60">
        <v>1451</v>
      </c>
      <c r="E275" s="60">
        <v>1461</v>
      </c>
      <c r="F275" s="82">
        <v>18</v>
      </c>
      <c r="G275" s="82">
        <v>18.12</v>
      </c>
      <c r="H275" s="63">
        <f t="shared" si="9"/>
        <v>6.8917987594763197E-3</v>
      </c>
      <c r="I275" s="63">
        <f t="shared" si="10"/>
        <v>6.6666666666668206E-3</v>
      </c>
    </row>
    <row r="276" spans="1:9" ht="15.75" x14ac:dyDescent="0.2">
      <c r="A276" s="138" t="s">
        <v>299</v>
      </c>
      <c r="B276" s="106"/>
      <c r="C276" s="107"/>
      <c r="D276" s="58">
        <v>23</v>
      </c>
      <c r="E276" s="58">
        <v>17</v>
      </c>
      <c r="F276" s="81">
        <v>0.28999999999999998</v>
      </c>
      <c r="G276" s="81">
        <v>0.21</v>
      </c>
      <c r="H276" s="62">
        <f t="shared" si="9"/>
        <v>-0.26086956521739135</v>
      </c>
      <c r="I276" s="62">
        <f t="shared" si="10"/>
        <v>-0.27586206896551724</v>
      </c>
    </row>
    <row r="277" spans="1:9" ht="15.75" x14ac:dyDescent="0.2">
      <c r="A277" s="139" t="s">
        <v>300</v>
      </c>
      <c r="B277" s="108"/>
      <c r="C277" s="109"/>
      <c r="D277" s="60">
        <v>460</v>
      </c>
      <c r="E277" s="60">
        <v>463</v>
      </c>
      <c r="F277" s="82">
        <v>5.71</v>
      </c>
      <c r="G277" s="82">
        <v>5.74</v>
      </c>
      <c r="H277" s="63">
        <f t="shared" si="9"/>
        <v>6.521739130434856E-3</v>
      </c>
      <c r="I277" s="63">
        <f t="shared" si="10"/>
        <v>5.2539404553415547E-3</v>
      </c>
    </row>
    <row r="278" spans="1:9" ht="15.75" x14ac:dyDescent="0.2">
      <c r="A278" s="138" t="s">
        <v>301</v>
      </c>
      <c r="B278" s="106"/>
      <c r="C278" s="107"/>
      <c r="D278" s="58">
        <v>21</v>
      </c>
      <c r="E278" s="58">
        <v>60</v>
      </c>
      <c r="F278" s="81">
        <v>0.26</v>
      </c>
      <c r="G278" s="81">
        <v>0.74</v>
      </c>
      <c r="H278" s="62">
        <f t="shared" si="9"/>
        <v>1.8571428571428572</v>
      </c>
      <c r="I278" s="62">
        <f t="shared" si="10"/>
        <v>1.8461538461538458</v>
      </c>
    </row>
    <row r="279" spans="1:9" ht="15.75" x14ac:dyDescent="0.2">
      <c r="A279" s="139" t="s">
        <v>302</v>
      </c>
      <c r="B279" s="108"/>
      <c r="C279" s="109"/>
      <c r="D279" s="60">
        <v>1</v>
      </c>
      <c r="E279" s="60">
        <v>3</v>
      </c>
      <c r="F279" s="82">
        <v>0.01</v>
      </c>
      <c r="G279" s="82">
        <v>0.04</v>
      </c>
      <c r="H279" s="63">
        <f t="shared" si="9"/>
        <v>2</v>
      </c>
      <c r="I279" s="63">
        <f t="shared" si="10"/>
        <v>3</v>
      </c>
    </row>
    <row r="280" spans="1:9" ht="15.75" x14ac:dyDescent="0.2">
      <c r="A280" s="138" t="s">
        <v>303</v>
      </c>
      <c r="B280" s="106"/>
      <c r="C280" s="107"/>
      <c r="D280" s="58">
        <v>11</v>
      </c>
      <c r="E280" s="58">
        <v>7</v>
      </c>
      <c r="F280" s="81">
        <v>0.14000000000000001</v>
      </c>
      <c r="G280" s="81">
        <v>0.09</v>
      </c>
      <c r="H280" s="62">
        <f t="shared" si="9"/>
        <v>-0.36363636363636365</v>
      </c>
      <c r="I280" s="62">
        <f t="shared" si="10"/>
        <v>-0.35714285714285721</v>
      </c>
    </row>
    <row r="281" spans="1:9" ht="15.75" x14ac:dyDescent="0.2">
      <c r="A281" s="139" t="s">
        <v>304</v>
      </c>
      <c r="B281" s="108"/>
      <c r="C281" s="109"/>
      <c r="D281" s="60">
        <v>25</v>
      </c>
      <c r="E281" s="60">
        <v>25</v>
      </c>
      <c r="F281" s="82">
        <v>0.31</v>
      </c>
      <c r="G281" s="82">
        <v>0.31</v>
      </c>
      <c r="H281" s="63">
        <f t="shared" si="9"/>
        <v>0</v>
      </c>
      <c r="I281" s="63">
        <f t="shared" si="10"/>
        <v>0</v>
      </c>
    </row>
    <row r="282" spans="1:9" ht="15.75" x14ac:dyDescent="0.2">
      <c r="A282" s="138" t="s">
        <v>305</v>
      </c>
      <c r="B282" s="106"/>
      <c r="C282" s="107"/>
      <c r="D282" s="58">
        <v>69</v>
      </c>
      <c r="E282" s="58">
        <v>69</v>
      </c>
      <c r="F282" s="81">
        <v>0.86</v>
      </c>
      <c r="G282" s="81">
        <v>0.86</v>
      </c>
      <c r="H282" s="62">
        <f t="shared" si="9"/>
        <v>0</v>
      </c>
      <c r="I282" s="62">
        <f t="shared" si="10"/>
        <v>0</v>
      </c>
    </row>
    <row r="283" spans="1:9" ht="15.75" x14ac:dyDescent="0.2">
      <c r="A283" s="139" t="s">
        <v>306</v>
      </c>
      <c r="B283" s="108"/>
      <c r="C283" s="109"/>
      <c r="D283" s="60">
        <v>2060</v>
      </c>
      <c r="E283" s="60">
        <v>1828</v>
      </c>
      <c r="F283" s="82">
        <v>25.55</v>
      </c>
      <c r="G283" s="82">
        <v>22.67</v>
      </c>
      <c r="H283" s="63">
        <f t="shared" si="9"/>
        <v>-0.11262135922330097</v>
      </c>
      <c r="I283" s="63">
        <f t="shared" si="10"/>
        <v>-0.11272015655577294</v>
      </c>
    </row>
    <row r="284" spans="1:9" ht="15.75" x14ac:dyDescent="0.2">
      <c r="A284" s="138" t="s">
        <v>237</v>
      </c>
      <c r="B284" s="106"/>
      <c r="C284" s="107"/>
      <c r="D284" s="58">
        <v>8652</v>
      </c>
      <c r="E284" s="58">
        <v>9120</v>
      </c>
      <c r="F284" s="81">
        <v>107.31</v>
      </c>
      <c r="G284" s="81">
        <v>113.12</v>
      </c>
      <c r="H284" s="62">
        <f t="shared" si="9"/>
        <v>5.4091539528432708E-2</v>
      </c>
      <c r="I284" s="62">
        <f t="shared" si="10"/>
        <v>5.4142204827136275E-2</v>
      </c>
    </row>
    <row r="285" spans="1:9" ht="15.75" x14ac:dyDescent="0.2">
      <c r="A285" s="139" t="s">
        <v>321</v>
      </c>
      <c r="B285" s="108"/>
      <c r="C285" s="109"/>
      <c r="D285" s="60">
        <v>157</v>
      </c>
      <c r="E285" s="60">
        <v>205</v>
      </c>
      <c r="F285" s="82">
        <v>1.95</v>
      </c>
      <c r="G285" s="82">
        <v>2.54</v>
      </c>
      <c r="H285" s="63">
        <f t="shared" si="9"/>
        <v>0.30573248407643305</v>
      </c>
      <c r="I285" s="63">
        <f t="shared" si="10"/>
        <v>0.3025641025641026</v>
      </c>
    </row>
    <row r="286" spans="1:9" ht="15.75" x14ac:dyDescent="0.2">
      <c r="A286" s="138" t="s">
        <v>307</v>
      </c>
      <c r="B286" s="106"/>
      <c r="C286" s="107"/>
      <c r="D286" s="58">
        <v>517</v>
      </c>
      <c r="E286" s="58">
        <v>557</v>
      </c>
      <c r="F286" s="81">
        <v>6.41</v>
      </c>
      <c r="G286" s="81">
        <v>6.91</v>
      </c>
      <c r="H286" s="62">
        <f t="shared" si="9"/>
        <v>7.7369439071566681E-2</v>
      </c>
      <c r="I286" s="62">
        <f t="shared" si="10"/>
        <v>7.8003120124805037E-2</v>
      </c>
    </row>
    <row r="287" spans="1:9" ht="15.75" x14ac:dyDescent="0.2">
      <c r="A287" s="139" t="s">
        <v>308</v>
      </c>
      <c r="B287" s="108"/>
      <c r="C287" s="109"/>
      <c r="D287" s="60">
        <v>0</v>
      </c>
      <c r="E287" s="60">
        <v>0</v>
      </c>
      <c r="F287" s="82">
        <v>0</v>
      </c>
      <c r="G287" s="82">
        <v>0</v>
      </c>
      <c r="H287" s="63" t="str">
        <f t="shared" si="9"/>
        <v>N/A</v>
      </c>
      <c r="I287" s="63" t="str">
        <f t="shared" si="10"/>
        <v>N/A</v>
      </c>
    </row>
    <row r="288" spans="1:9" ht="15.75" x14ac:dyDescent="0.2">
      <c r="A288" s="138" t="s">
        <v>215</v>
      </c>
      <c r="B288" s="106"/>
      <c r="C288" s="107"/>
      <c r="D288" s="58">
        <v>52</v>
      </c>
      <c r="E288" s="58">
        <v>37</v>
      </c>
      <c r="F288" s="81">
        <v>0.64</v>
      </c>
      <c r="G288" s="81">
        <v>0.46</v>
      </c>
      <c r="H288" s="62">
        <f t="shared" si="9"/>
        <v>-0.28846153846153844</v>
      </c>
      <c r="I288" s="62">
        <f t="shared" si="10"/>
        <v>-0.28125</v>
      </c>
    </row>
    <row r="289" spans="1:9" ht="15.75" x14ac:dyDescent="0.2">
      <c r="A289" s="139" t="s">
        <v>309</v>
      </c>
      <c r="B289" s="108"/>
      <c r="C289" s="109"/>
      <c r="D289" s="60">
        <v>1</v>
      </c>
      <c r="E289" s="60">
        <v>1</v>
      </c>
      <c r="F289" s="82">
        <v>0.01</v>
      </c>
      <c r="G289" s="82">
        <v>0.01</v>
      </c>
      <c r="H289" s="63">
        <f t="shared" si="9"/>
        <v>0</v>
      </c>
      <c r="I289" s="63">
        <f t="shared" si="10"/>
        <v>0</v>
      </c>
    </row>
    <row r="290" spans="1:9" ht="15.75" x14ac:dyDescent="0.2">
      <c r="A290" s="138" t="s">
        <v>310</v>
      </c>
      <c r="B290" s="106"/>
      <c r="C290" s="107"/>
      <c r="D290" s="58">
        <v>624</v>
      </c>
      <c r="E290" s="58">
        <v>722</v>
      </c>
      <c r="F290" s="81">
        <v>7.74</v>
      </c>
      <c r="G290" s="81">
        <v>8.9499999999999993</v>
      </c>
      <c r="H290" s="62">
        <f t="shared" si="9"/>
        <v>0.15705128205128216</v>
      </c>
      <c r="I290" s="62">
        <f t="shared" si="10"/>
        <v>0.15633074935400515</v>
      </c>
    </row>
    <row r="291" spans="1:9" ht="15.75" x14ac:dyDescent="0.2">
      <c r="A291" s="139" t="s">
        <v>216</v>
      </c>
      <c r="B291" s="108"/>
      <c r="C291" s="109"/>
      <c r="D291" s="60">
        <v>7125</v>
      </c>
      <c r="E291" s="60">
        <v>7231</v>
      </c>
      <c r="F291" s="82">
        <v>88.37</v>
      </c>
      <c r="G291" s="82">
        <v>89.69</v>
      </c>
      <c r="H291" s="63">
        <f t="shared" si="9"/>
        <v>1.4877192982456044E-2</v>
      </c>
      <c r="I291" s="63">
        <f t="shared" si="10"/>
        <v>1.493719588095499E-2</v>
      </c>
    </row>
    <row r="292" spans="1:9" ht="15.75" x14ac:dyDescent="0.2">
      <c r="A292" s="138" t="s">
        <v>311</v>
      </c>
      <c r="B292" s="106"/>
      <c r="C292" s="107"/>
      <c r="D292" s="58">
        <v>185</v>
      </c>
      <c r="E292" s="58">
        <v>191</v>
      </c>
      <c r="F292" s="81">
        <v>2.29</v>
      </c>
      <c r="G292" s="81">
        <v>2.37</v>
      </c>
      <c r="H292" s="62">
        <f t="shared" si="9"/>
        <v>3.2432432432432323E-2</v>
      </c>
      <c r="I292" s="62">
        <f t="shared" si="10"/>
        <v>3.4934497816593968E-2</v>
      </c>
    </row>
    <row r="293" spans="1:9" ht="15.75" x14ac:dyDescent="0.2">
      <c r="A293" s="139" t="s">
        <v>312</v>
      </c>
      <c r="B293" s="108"/>
      <c r="C293" s="109"/>
      <c r="D293" s="60">
        <v>553</v>
      </c>
      <c r="E293" s="60">
        <v>443</v>
      </c>
      <c r="F293" s="82">
        <v>6.86</v>
      </c>
      <c r="G293" s="82">
        <v>5.49</v>
      </c>
      <c r="H293" s="63">
        <f t="shared" si="9"/>
        <v>-0.19891500904159132</v>
      </c>
      <c r="I293" s="63">
        <f t="shared" si="10"/>
        <v>-0.19970845481049559</v>
      </c>
    </row>
    <row r="294" spans="1:9" ht="15.75" x14ac:dyDescent="0.2">
      <c r="A294" s="138" t="s">
        <v>313</v>
      </c>
      <c r="B294" s="106"/>
      <c r="C294" s="107"/>
      <c r="D294" s="58">
        <v>366</v>
      </c>
      <c r="E294" s="58">
        <v>16</v>
      </c>
      <c r="F294" s="81">
        <v>4.54</v>
      </c>
      <c r="G294" s="81">
        <v>0.2</v>
      </c>
      <c r="H294" s="62">
        <f t="shared" si="9"/>
        <v>-0.95628415300546443</v>
      </c>
      <c r="I294" s="62">
        <f t="shared" si="10"/>
        <v>-0.95594713656387664</v>
      </c>
    </row>
    <row r="295" spans="1:9" ht="15.75" x14ac:dyDescent="0.2">
      <c r="A295" s="139" t="s">
        <v>314</v>
      </c>
      <c r="B295" s="108"/>
      <c r="C295" s="109"/>
      <c r="D295" s="60">
        <v>0</v>
      </c>
      <c r="E295" s="60">
        <v>0</v>
      </c>
      <c r="F295" s="82">
        <v>0</v>
      </c>
      <c r="G295" s="82">
        <v>0</v>
      </c>
      <c r="H295" s="63" t="str">
        <f t="shared" si="9"/>
        <v>N/A</v>
      </c>
      <c r="I295" s="63" t="str">
        <f t="shared" si="10"/>
        <v>N/A</v>
      </c>
    </row>
    <row r="296" spans="1:9" ht="15.75" x14ac:dyDescent="0.2">
      <c r="A296" s="138" t="s">
        <v>315</v>
      </c>
      <c r="B296" s="106"/>
      <c r="C296" s="107"/>
      <c r="D296" s="58">
        <v>243</v>
      </c>
      <c r="E296" s="58">
        <v>264</v>
      </c>
      <c r="F296" s="81">
        <v>3.01</v>
      </c>
      <c r="G296" s="81">
        <v>3.27</v>
      </c>
      <c r="H296" s="62">
        <f t="shared" si="9"/>
        <v>8.6419753086419693E-2</v>
      </c>
      <c r="I296" s="62">
        <f t="shared" si="10"/>
        <v>8.6378737541528361E-2</v>
      </c>
    </row>
    <row r="297" spans="1:9" ht="15.75" x14ac:dyDescent="0.2">
      <c r="A297" s="139" t="s">
        <v>316</v>
      </c>
      <c r="B297" s="108"/>
      <c r="C297" s="109"/>
      <c r="D297" s="60">
        <v>420</v>
      </c>
      <c r="E297" s="60">
        <v>425</v>
      </c>
      <c r="F297" s="82">
        <v>5.21</v>
      </c>
      <c r="G297" s="82">
        <v>5.27</v>
      </c>
      <c r="H297" s="63">
        <f t="shared" si="9"/>
        <v>1.1904761904761862E-2</v>
      </c>
      <c r="I297" s="63">
        <f t="shared" si="10"/>
        <v>1.1516314779270509E-2</v>
      </c>
    </row>
    <row r="298" spans="1:9" ht="15.75" x14ac:dyDescent="0.2">
      <c r="A298" s="138" t="s">
        <v>317</v>
      </c>
      <c r="B298" s="106"/>
      <c r="C298" s="107"/>
      <c r="D298" s="58">
        <v>976</v>
      </c>
      <c r="E298" s="58">
        <v>1681</v>
      </c>
      <c r="F298" s="81">
        <v>12.11</v>
      </c>
      <c r="G298" s="81">
        <v>20.85</v>
      </c>
      <c r="H298" s="62">
        <f t="shared" si="9"/>
        <v>0.7223360655737705</v>
      </c>
      <c r="I298" s="62">
        <f t="shared" si="10"/>
        <v>0.72171758876961212</v>
      </c>
    </row>
    <row r="299" spans="1:9" ht="15.75" x14ac:dyDescent="0.2">
      <c r="A299" s="139" t="s">
        <v>318</v>
      </c>
      <c r="B299" s="108"/>
      <c r="C299" s="109"/>
      <c r="D299" s="60">
        <v>6476</v>
      </c>
      <c r="E299" s="60">
        <v>6586</v>
      </c>
      <c r="F299" s="82">
        <v>80.319999999999993</v>
      </c>
      <c r="G299" s="82">
        <v>81.69</v>
      </c>
      <c r="H299" s="63">
        <f t="shared" si="9"/>
        <v>1.6985793699814788E-2</v>
      </c>
      <c r="I299" s="63">
        <f t="shared" si="10"/>
        <v>1.7056772908366602E-2</v>
      </c>
    </row>
    <row r="300" spans="1:9" ht="15.75" x14ac:dyDescent="0.25">
      <c r="A300" s="46" t="s">
        <v>221</v>
      </c>
      <c r="B300" s="8"/>
      <c r="C300" s="8"/>
      <c r="D300" s="8"/>
      <c r="F300" s="217" t="s">
        <v>492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492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1050064</v>
      </c>
      <c r="C384" s="166">
        <f>B384/B$403</f>
        <v>0.27556539949299058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471209</v>
      </c>
      <c r="C385" s="166">
        <f>B385/B$403</f>
        <v>0.12365807829779193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2056061</v>
      </c>
      <c r="C386" s="166">
        <f>B386/B$403</f>
        <v>0.53956641771068969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132687</v>
      </c>
      <c r="C387" s="166">
        <f>B387/B$403</f>
        <v>3.4820683465509185E-2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1224</v>
      </c>
      <c r="C388" s="166">
        <f>B388/B$403</f>
        <v>3.2121094426570236E-4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997951</v>
      </c>
      <c r="E389" s="166">
        <f>D389/D$403</f>
        <v>0.26372744993160718</v>
      </c>
      <c r="F389" s="165">
        <v>987119</v>
      </c>
      <c r="G389" s="166">
        <f>F389/F$403</f>
        <v>0.26223022366311916</v>
      </c>
      <c r="H389" s="165">
        <v>546896</v>
      </c>
      <c r="I389" s="166">
        <f t="shared" ref="I389:I396" si="11">H389/H$403</f>
        <v>0.15529419648650344</v>
      </c>
    </row>
    <row r="390" spans="1:9" ht="15.75" x14ac:dyDescent="0.25">
      <c r="A390" s="161" t="s">
        <v>345</v>
      </c>
      <c r="B390" s="167"/>
      <c r="C390" s="167"/>
      <c r="D390" s="165">
        <v>432880</v>
      </c>
      <c r="E390" s="166">
        <f t="shared" ref="E390:E397" si="12">D390/D$403</f>
        <v>0.11439673744141157</v>
      </c>
      <c r="F390" s="165">
        <v>454654</v>
      </c>
      <c r="G390" s="166">
        <f t="shared" ref="G390:G397" si="13">F390/F$403</f>
        <v>0.12077978451365212</v>
      </c>
      <c r="H390" s="165">
        <v>391701</v>
      </c>
      <c r="I390" s="166">
        <f t="shared" si="11"/>
        <v>0.11122570298184643</v>
      </c>
    </row>
    <row r="391" spans="1:9" ht="15.75" x14ac:dyDescent="0.25">
      <c r="A391" s="161" t="s">
        <v>346</v>
      </c>
      <c r="B391" s="167"/>
      <c r="C391" s="167"/>
      <c r="D391" s="165">
        <v>175324</v>
      </c>
      <c r="E391" s="166">
        <f t="shared" si="12"/>
        <v>4.6332687107692762E-2</v>
      </c>
      <c r="F391" s="165">
        <v>191895</v>
      </c>
      <c r="G391" s="166">
        <f t="shared" si="13"/>
        <v>5.0977307467320807E-2</v>
      </c>
      <c r="H391" s="165">
        <v>204610</v>
      </c>
      <c r="I391" s="166">
        <f t="shared" si="11"/>
        <v>5.8100160804071467E-2</v>
      </c>
    </row>
    <row r="392" spans="1:9" ht="15.75" x14ac:dyDescent="0.25">
      <c r="A392" s="161" t="s">
        <v>347</v>
      </c>
      <c r="B392" s="167"/>
      <c r="C392" s="167"/>
      <c r="D392" s="165">
        <v>96611</v>
      </c>
      <c r="E392" s="166">
        <f t="shared" si="12"/>
        <v>2.5531286270911602E-2</v>
      </c>
      <c r="F392" s="165">
        <v>142067</v>
      </c>
      <c r="G392" s="166">
        <f t="shared" si="13"/>
        <v>3.7740395215924677E-2</v>
      </c>
      <c r="H392" s="165">
        <v>203265</v>
      </c>
      <c r="I392" s="166">
        <f t="shared" si="11"/>
        <v>5.7718240485995734E-2</v>
      </c>
    </row>
    <row r="393" spans="1:9" ht="15.75" x14ac:dyDescent="0.25">
      <c r="A393" s="161" t="s">
        <v>348</v>
      </c>
      <c r="B393" s="167"/>
      <c r="C393" s="167"/>
      <c r="D393" s="165">
        <v>82813</v>
      </c>
      <c r="E393" s="166">
        <f t="shared" si="12"/>
        <v>2.1884903478413455E-2</v>
      </c>
      <c r="F393" s="165">
        <v>81034</v>
      </c>
      <c r="G393" s="166">
        <f t="shared" si="13"/>
        <v>2.152685131612014E-2</v>
      </c>
      <c r="H393" s="165">
        <v>106355</v>
      </c>
      <c r="I393" s="166">
        <f t="shared" si="11"/>
        <v>3.0200100690665272E-2</v>
      </c>
    </row>
    <row r="394" spans="1:9" ht="15.75" x14ac:dyDescent="0.25">
      <c r="A394" s="161" t="s">
        <v>349</v>
      </c>
      <c r="B394" s="167"/>
      <c r="C394" s="167"/>
      <c r="D394" s="165">
        <v>87477</v>
      </c>
      <c r="E394" s="166">
        <f t="shared" si="12"/>
        <v>2.3117453800504437E-2</v>
      </c>
      <c r="F394" s="165">
        <v>89808</v>
      </c>
      <c r="G394" s="166">
        <f t="shared" si="13"/>
        <v>2.3857682738086701E-2</v>
      </c>
      <c r="H394" s="165">
        <v>251250</v>
      </c>
      <c r="I394" s="166">
        <f t="shared" si="11"/>
        <v>7.1343851239054581E-2</v>
      </c>
    </row>
    <row r="395" spans="1:9" ht="15.75" x14ac:dyDescent="0.25">
      <c r="A395" s="161" t="s">
        <v>350</v>
      </c>
      <c r="B395" s="167"/>
      <c r="C395" s="167"/>
      <c r="D395" s="165">
        <v>1683183</v>
      </c>
      <c r="E395" s="166">
        <f t="shared" si="12"/>
        <v>0.44481298215867554</v>
      </c>
      <c r="F395" s="165">
        <v>1579134</v>
      </c>
      <c r="G395" s="166">
        <f t="shared" si="13"/>
        <v>0.41950024466557323</v>
      </c>
      <c r="H395" s="165">
        <v>1386404</v>
      </c>
      <c r="I395" s="166">
        <f t="shared" si="11"/>
        <v>0.39367721684867751</v>
      </c>
    </row>
    <row r="396" spans="1:9" ht="15.75" x14ac:dyDescent="0.25">
      <c r="A396" s="161" t="s">
        <v>351</v>
      </c>
      <c r="B396" s="167"/>
      <c r="C396" s="167"/>
      <c r="D396" s="165">
        <v>52810</v>
      </c>
      <c r="E396" s="166">
        <f t="shared" si="12"/>
        <v>1.3956042562097915E-2</v>
      </c>
      <c r="F396" s="165">
        <v>46548</v>
      </c>
      <c r="G396" s="166">
        <f t="shared" si="13"/>
        <v>1.2365573402062841E-2</v>
      </c>
      <c r="H396" s="165">
        <v>99011</v>
      </c>
      <c r="I396" s="166">
        <f t="shared" si="11"/>
        <v>2.8114730567283711E-2</v>
      </c>
    </row>
    <row r="397" spans="1:9" ht="15.75" x14ac:dyDescent="0.25">
      <c r="A397" s="161" t="s">
        <v>352</v>
      </c>
      <c r="B397" s="167"/>
      <c r="C397" s="167"/>
      <c r="D397" s="165">
        <v>47233</v>
      </c>
      <c r="E397" s="166">
        <f t="shared" si="12"/>
        <v>1.2482214700541011E-2</v>
      </c>
      <c r="F397" s="165">
        <v>59155</v>
      </c>
      <c r="G397" s="166">
        <f t="shared" si="13"/>
        <v>1.5714649278143582E-2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92555</v>
      </c>
      <c r="I398" s="166">
        <f>H398/H$403</f>
        <v>2.6281513040520184E-2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118727</v>
      </c>
      <c r="I399" s="166">
        <f>H399/H$403</f>
        <v>3.3713199705708387E-2</v>
      </c>
    </row>
    <row r="400" spans="1:9" x14ac:dyDescent="0.2">
      <c r="A400" s="163" t="s">
        <v>53</v>
      </c>
      <c r="B400" s="167"/>
      <c r="C400" s="167"/>
      <c r="D400" s="165">
        <v>0</v>
      </c>
      <c r="E400" s="166">
        <f>D400/D$403</f>
        <v>0</v>
      </c>
      <c r="F400" s="165">
        <v>0</v>
      </c>
      <c r="G400" s="166">
        <f>F400/F$403</f>
        <v>0</v>
      </c>
      <c r="H400" s="165">
        <v>0</v>
      </c>
      <c r="I400" s="166">
        <f>H400/H$403</f>
        <v>0</v>
      </c>
    </row>
    <row r="401" spans="1:9" x14ac:dyDescent="0.2">
      <c r="A401" s="163" t="s">
        <v>355</v>
      </c>
      <c r="B401" s="165">
        <v>1297</v>
      </c>
      <c r="C401" s="166">
        <f>B401/B$403</f>
        <v>3.4036813293514371E-4</v>
      </c>
      <c r="D401" s="165">
        <v>1085</v>
      </c>
      <c r="E401" s="166">
        <f>D401/D$403</f>
        <v>2.8673179662708269E-4</v>
      </c>
      <c r="F401" s="165">
        <v>1078</v>
      </c>
      <c r="G401" s="166">
        <f>F401/F$403</f>
        <v>2.8637295109185665E-4</v>
      </c>
      <c r="H401" s="165">
        <v>2192</v>
      </c>
      <c r="I401" s="166">
        <f>H401/H$403</f>
        <v>6.2243073399406018E-4</v>
      </c>
    </row>
    <row r="402" spans="1:9" x14ac:dyDescent="0.2">
      <c r="A402" s="163" t="s">
        <v>356</v>
      </c>
      <c r="B402" s="165">
        <v>98038</v>
      </c>
      <c r="C402" s="166">
        <f>B402/B$403</f>
        <v>2.5727841955817749E-2</v>
      </c>
      <c r="D402" s="165">
        <v>126657</v>
      </c>
      <c r="E402" s="166">
        <f>D402/D$403</f>
        <v>3.3471510751517435E-2</v>
      </c>
      <c r="F402" s="165">
        <v>131830</v>
      </c>
      <c r="G402" s="166">
        <f>F402/F$403</f>
        <v>3.5020914788904879E-2</v>
      </c>
      <c r="H402" s="165">
        <v>118711</v>
      </c>
      <c r="I402" s="166">
        <f>H402/H$403</f>
        <v>3.3708656415679238E-2</v>
      </c>
    </row>
    <row r="403" spans="1:9" ht="15.75" x14ac:dyDescent="0.2">
      <c r="A403" s="140" t="s">
        <v>357</v>
      </c>
      <c r="B403" s="168">
        <f>SUM(B384:B388,B401:B402)</f>
        <v>3810580</v>
      </c>
      <c r="C403" s="169">
        <f>SUM(C384:C388,C401:C402)</f>
        <v>1</v>
      </c>
      <c r="D403" s="168">
        <f>SUM(D389:D397,D400:D402)</f>
        <v>3784024</v>
      </c>
      <c r="E403" s="169">
        <f>SUM(E389:E397,E400:E402)</f>
        <v>1</v>
      </c>
      <c r="F403" s="168">
        <f>SUM(F389:F397,F400:F402)</f>
        <v>3764322</v>
      </c>
      <c r="G403" s="169">
        <f>SUM(G389:G397,G400:G402)</f>
        <v>1</v>
      </c>
      <c r="H403" s="168">
        <f>SUM(H389:H396,H398:H402)</f>
        <v>3521677</v>
      </c>
      <c r="I403" s="169">
        <f>SUM(I389:I396,I398:I402)</f>
        <v>1</v>
      </c>
    </row>
    <row r="404" spans="1:9" x14ac:dyDescent="0.2">
      <c r="A404" s="163" t="s">
        <v>358</v>
      </c>
      <c r="B404" s="165">
        <v>5773780</v>
      </c>
      <c r="C404" s="170"/>
      <c r="D404" s="165">
        <v>5773780</v>
      </c>
      <c r="E404" s="170"/>
      <c r="F404" s="165">
        <v>5773780</v>
      </c>
      <c r="G404" s="170"/>
      <c r="H404" s="165">
        <v>5855199</v>
      </c>
      <c r="I404" s="170"/>
    </row>
    <row r="405" spans="1:9" ht="15.75" x14ac:dyDescent="0.2">
      <c r="A405" s="140" t="s">
        <v>359</v>
      </c>
      <c r="B405" s="171">
        <f>B403/B404</f>
        <v>0.65998011701173231</v>
      </c>
      <c r="C405" s="169"/>
      <c r="D405" s="171">
        <f>D403/D404</f>
        <v>0.65538070380236169</v>
      </c>
      <c r="E405" s="169"/>
      <c r="F405" s="171">
        <f>F403/F404</f>
        <v>0.65196838119914513</v>
      </c>
      <c r="G405" s="169"/>
      <c r="H405" s="171">
        <f>H403/H404</f>
        <v>0.60146153871115227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509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627119</v>
      </c>
      <c r="D429" s="177">
        <f t="shared" ref="D429:D434" si="14">C429/$B$58</f>
        <v>7.8299497804658974E-2</v>
      </c>
      <c r="E429" s="172">
        <v>301584</v>
      </c>
      <c r="F429" s="177">
        <f>E429/$C$58</f>
        <v>7.8636245827442691E-2</v>
      </c>
      <c r="G429" s="172">
        <v>325535</v>
      </c>
      <c r="H429" s="177">
        <f>G429/$D$58</f>
        <v>7.7990089256109646E-2</v>
      </c>
    </row>
    <row r="430" spans="1:8" x14ac:dyDescent="0.2">
      <c r="A430" s="258" t="s">
        <v>364</v>
      </c>
      <c r="B430" s="259"/>
      <c r="C430" s="165">
        <v>554010</v>
      </c>
      <c r="D430" s="178">
        <f t="shared" si="14"/>
        <v>6.9171408901275697E-2</v>
      </c>
      <c r="E430" s="165">
        <v>261591</v>
      </c>
      <c r="F430" s="178">
        <f t="shared" ref="F430:F441" si="15">E430/$C$58</f>
        <v>6.8208307411024988E-2</v>
      </c>
      <c r="G430" s="165">
        <v>292419</v>
      </c>
      <c r="H430" s="178">
        <f t="shared" ref="H430:H441" si="16">G430/$D$58</f>
        <v>7.0056319321063251E-2</v>
      </c>
    </row>
    <row r="431" spans="1:8" x14ac:dyDescent="0.2">
      <c r="A431" s="258" t="s">
        <v>365</v>
      </c>
      <c r="B431" s="259"/>
      <c r="C431" s="165">
        <v>73109</v>
      </c>
      <c r="D431" s="178">
        <f t="shared" si="14"/>
        <v>9.1280889033832704E-3</v>
      </c>
      <c r="E431" s="165">
        <v>39993</v>
      </c>
      <c r="F431" s="178">
        <f t="shared" si="15"/>
        <v>1.04279384164177E-2</v>
      </c>
      <c r="G431" s="165">
        <v>33116</v>
      </c>
      <c r="H431" s="178">
        <f t="shared" si="16"/>
        <v>7.9337699350463912E-3</v>
      </c>
    </row>
    <row r="432" spans="1:8" ht="15.75" x14ac:dyDescent="0.25">
      <c r="A432" s="256" t="s">
        <v>366</v>
      </c>
      <c r="B432" s="257"/>
      <c r="C432" s="172">
        <v>26106</v>
      </c>
      <c r="D432" s="177">
        <f t="shared" si="14"/>
        <v>3.2594877362803983E-3</v>
      </c>
      <c r="E432" s="172">
        <v>15730</v>
      </c>
      <c r="F432" s="177">
        <f t="shared" si="15"/>
        <v>4.101504545551732E-3</v>
      </c>
      <c r="G432" s="172">
        <v>10376</v>
      </c>
      <c r="H432" s="177">
        <f t="shared" si="16"/>
        <v>2.4858315269368691E-3</v>
      </c>
    </row>
    <row r="433" spans="1:8" x14ac:dyDescent="0.2">
      <c r="A433" s="258" t="s">
        <v>364</v>
      </c>
      <c r="B433" s="259"/>
      <c r="C433" s="165">
        <v>1333</v>
      </c>
      <c r="D433" s="178">
        <f t="shared" si="14"/>
        <v>1.6643289483114115E-4</v>
      </c>
      <c r="E433" s="165">
        <v>857</v>
      </c>
      <c r="F433" s="178">
        <f t="shared" si="15"/>
        <v>2.234576856667409E-4</v>
      </c>
      <c r="G433" s="165">
        <v>476</v>
      </c>
      <c r="H433" s="178">
        <f t="shared" si="16"/>
        <v>1.1403776087335676E-4</v>
      </c>
    </row>
    <row r="434" spans="1:8" x14ac:dyDescent="0.2">
      <c r="A434" s="258" t="s">
        <v>365</v>
      </c>
      <c r="B434" s="259"/>
      <c r="C434" s="165">
        <v>24773</v>
      </c>
      <c r="D434" s="178">
        <f t="shared" si="14"/>
        <v>3.0930548414492571E-3</v>
      </c>
      <c r="E434" s="165">
        <v>14873</v>
      </c>
      <c r="F434" s="178">
        <f t="shared" si="15"/>
        <v>3.8780468598849909E-3</v>
      </c>
      <c r="G434" s="165">
        <v>9900</v>
      </c>
      <c r="H434" s="178">
        <f t="shared" si="16"/>
        <v>2.3717937660635122E-3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3632</v>
      </c>
      <c r="D436" s="177">
        <f t="shared" ref="D436:D441" si="17">C436/$B$58</f>
        <v>4.5347657466369442E-4</v>
      </c>
      <c r="E436" s="172">
        <v>1551</v>
      </c>
      <c r="F436" s="177">
        <f t="shared" si="15"/>
        <v>4.0441408456139453E-4</v>
      </c>
      <c r="G436" s="172">
        <v>2081</v>
      </c>
      <c r="H436" s="177">
        <f t="shared" si="16"/>
        <v>4.9855584112910801E-4</v>
      </c>
    </row>
    <row r="437" spans="1:8" x14ac:dyDescent="0.2">
      <c r="A437" s="258" t="s">
        <v>364</v>
      </c>
      <c r="B437" s="259"/>
      <c r="C437" s="165">
        <v>3179</v>
      </c>
      <c r="D437" s="178">
        <f t="shared" si="17"/>
        <v>3.9691685871582727E-4</v>
      </c>
      <c r="E437" s="165">
        <v>1331</v>
      </c>
      <c r="F437" s="178">
        <f t="shared" si="15"/>
        <v>3.4705038462360809E-4</v>
      </c>
      <c r="G437" s="165">
        <v>1848</v>
      </c>
      <c r="H437" s="178">
        <f t="shared" si="16"/>
        <v>4.4273483633185562E-4</v>
      </c>
    </row>
    <row r="438" spans="1:8" x14ac:dyDescent="0.2">
      <c r="A438" s="258" t="s">
        <v>365</v>
      </c>
      <c r="B438" s="259"/>
      <c r="C438" s="165">
        <v>453</v>
      </c>
      <c r="D438" s="178">
        <f t="shared" si="17"/>
        <v>5.6559715947867172E-5</v>
      </c>
      <c r="E438" s="165">
        <v>220</v>
      </c>
      <c r="F438" s="178">
        <f t="shared" si="15"/>
        <v>5.7363699937786461E-5</v>
      </c>
      <c r="G438" s="165">
        <v>233</v>
      </c>
      <c r="H438" s="178">
        <f t="shared" si="16"/>
        <v>5.5821004797252357E-5</v>
      </c>
    </row>
    <row r="439" spans="1:8" ht="15.75" x14ac:dyDescent="0.25">
      <c r="A439" s="256" t="s">
        <v>366</v>
      </c>
      <c r="B439" s="257"/>
      <c r="C439" s="172">
        <v>23</v>
      </c>
      <c r="D439" s="177">
        <f t="shared" si="17"/>
        <v>2.871685357176479E-6</v>
      </c>
      <c r="E439" s="172">
        <v>9</v>
      </c>
      <c r="F439" s="177">
        <f t="shared" si="15"/>
        <v>2.3466968156367188E-6</v>
      </c>
      <c r="G439" s="172">
        <v>14</v>
      </c>
      <c r="H439" s="177">
        <f t="shared" si="16"/>
        <v>3.3540517903928459E-6</v>
      </c>
    </row>
    <row r="440" spans="1:8" x14ac:dyDescent="0.2">
      <c r="A440" s="258" t="s">
        <v>364</v>
      </c>
      <c r="B440" s="259"/>
      <c r="C440" s="175">
        <v>1</v>
      </c>
      <c r="D440" s="178">
        <f t="shared" si="17"/>
        <v>1.2485588509462951E-7</v>
      </c>
      <c r="E440" s="175">
        <v>0</v>
      </c>
      <c r="F440" s="178">
        <f t="shared" si="15"/>
        <v>0</v>
      </c>
      <c r="G440" s="175">
        <v>1</v>
      </c>
      <c r="H440" s="178">
        <f t="shared" si="16"/>
        <v>2.3957512788520325E-7</v>
      </c>
    </row>
    <row r="441" spans="1:8" x14ac:dyDescent="0.2">
      <c r="A441" s="258" t="s">
        <v>365</v>
      </c>
      <c r="B441" s="259"/>
      <c r="C441" s="165">
        <v>22</v>
      </c>
      <c r="D441" s="178">
        <f t="shared" si="17"/>
        <v>2.7468294720818495E-6</v>
      </c>
      <c r="E441" s="165">
        <v>9</v>
      </c>
      <c r="F441" s="178">
        <f t="shared" si="15"/>
        <v>2.3466968156367188E-6</v>
      </c>
      <c r="G441" s="165">
        <v>13</v>
      </c>
      <c r="H441" s="178">
        <f t="shared" si="16"/>
        <v>3.1144766625076423E-6</v>
      </c>
    </row>
    <row r="464" spans="1:6" ht="15.75" x14ac:dyDescent="0.25">
      <c r="A464" s="46" t="s">
        <v>437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510</v>
      </c>
      <c r="D466" s="185" t="s">
        <v>511</v>
      </c>
      <c r="E466" s="185" t="s">
        <v>512</v>
      </c>
      <c r="F466" s="185" t="s">
        <v>513</v>
      </c>
      <c r="G466" s="185" t="s">
        <v>514</v>
      </c>
      <c r="H466" s="207" t="s">
        <v>515</v>
      </c>
    </row>
    <row r="467" spans="1:8" x14ac:dyDescent="0.2">
      <c r="A467" s="139" t="s">
        <v>438</v>
      </c>
      <c r="B467" s="108"/>
      <c r="C467" s="60">
        <v>628</v>
      </c>
      <c r="D467" s="60">
        <v>628</v>
      </c>
      <c r="E467" s="60">
        <v>629</v>
      </c>
      <c r="F467" s="60">
        <v>627</v>
      </c>
      <c r="G467" s="60">
        <v>626</v>
      </c>
      <c r="H467" s="60">
        <v>625</v>
      </c>
    </row>
    <row r="468" spans="1:8" x14ac:dyDescent="0.2">
      <c r="A468" s="138" t="s">
        <v>439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440</v>
      </c>
      <c r="B469" s="108"/>
      <c r="C469" s="60">
        <v>2767</v>
      </c>
      <c r="D469" s="60">
        <v>2774</v>
      </c>
      <c r="E469" s="60">
        <v>2774</v>
      </c>
      <c r="F469" s="60">
        <v>2780</v>
      </c>
      <c r="G469" s="60">
        <v>2796</v>
      </c>
      <c r="H469" s="60">
        <v>2822</v>
      </c>
    </row>
    <row r="470" spans="1:8" x14ac:dyDescent="0.2">
      <c r="A470" s="138" t="s">
        <v>441</v>
      </c>
      <c r="B470" s="106"/>
      <c r="C470" s="58">
        <v>540</v>
      </c>
      <c r="D470" s="58">
        <v>540</v>
      </c>
      <c r="E470" s="58">
        <v>542</v>
      </c>
      <c r="F470" s="58">
        <v>547</v>
      </c>
      <c r="G470" s="58">
        <v>555</v>
      </c>
      <c r="H470" s="58">
        <v>565</v>
      </c>
    </row>
    <row r="471" spans="1:8" x14ac:dyDescent="0.2">
      <c r="A471" s="139" t="s">
        <v>442</v>
      </c>
      <c r="B471" s="108"/>
      <c r="C471" s="60">
        <v>20</v>
      </c>
      <c r="D471" s="60">
        <v>21</v>
      </c>
      <c r="E471" s="60">
        <v>21</v>
      </c>
      <c r="F471" s="60">
        <v>22</v>
      </c>
      <c r="G471" s="60">
        <v>23</v>
      </c>
      <c r="H471" s="60">
        <v>30</v>
      </c>
    </row>
    <row r="472" spans="1:8" x14ac:dyDescent="0.2">
      <c r="A472" s="138" t="s">
        <v>443</v>
      </c>
      <c r="B472" s="106"/>
      <c r="C472" s="58">
        <v>2207</v>
      </c>
      <c r="D472" s="58">
        <v>2213</v>
      </c>
      <c r="E472" s="58">
        <v>2211</v>
      </c>
      <c r="F472" s="58">
        <v>2211</v>
      </c>
      <c r="G472" s="58">
        <v>2218</v>
      </c>
      <c r="H472" s="58">
        <v>2227</v>
      </c>
    </row>
    <row r="473" spans="1:8" x14ac:dyDescent="0.2">
      <c r="A473" s="139" t="s">
        <v>444</v>
      </c>
      <c r="B473" s="108"/>
      <c r="C473" s="60">
        <v>9780919</v>
      </c>
      <c r="D473" s="60">
        <v>9228107</v>
      </c>
      <c r="E473" s="60">
        <v>9928670</v>
      </c>
      <c r="F473" s="60">
        <v>9464462</v>
      </c>
      <c r="G473" s="60">
        <v>9332563</v>
      </c>
      <c r="H473" s="60">
        <v>9762435</v>
      </c>
    </row>
    <row r="474" spans="1:8" x14ac:dyDescent="0.2">
      <c r="A474" s="138" t="s">
        <v>445</v>
      </c>
      <c r="B474" s="106"/>
      <c r="C474" s="58">
        <v>0</v>
      </c>
      <c r="D474" s="58">
        <v>46594</v>
      </c>
      <c r="E474" s="58">
        <v>46812</v>
      </c>
      <c r="F474" s="58">
        <v>47215</v>
      </c>
      <c r="G474" s="58">
        <v>47442</v>
      </c>
      <c r="H474" s="58">
        <v>47784</v>
      </c>
    </row>
    <row r="475" spans="1:8" x14ac:dyDescent="0.2">
      <c r="A475" s="139" t="s">
        <v>446</v>
      </c>
      <c r="B475" s="108"/>
      <c r="C475" s="60">
        <v>24747</v>
      </c>
      <c r="D475" s="60">
        <v>25076</v>
      </c>
      <c r="E475" s="60">
        <v>25286</v>
      </c>
      <c r="F475" s="60">
        <v>25596</v>
      </c>
      <c r="G475" s="60">
        <v>26002</v>
      </c>
      <c r="H475" s="60">
        <v>26412</v>
      </c>
    </row>
    <row r="476" spans="1:8" x14ac:dyDescent="0.2">
      <c r="A476" s="138" t="s">
        <v>447</v>
      </c>
      <c r="B476" s="106"/>
      <c r="C476" s="58">
        <v>4951658</v>
      </c>
      <c r="D476" s="58">
        <v>4695836</v>
      </c>
      <c r="E476" s="58">
        <v>5038521</v>
      </c>
      <c r="F476" s="58">
        <v>5085745</v>
      </c>
      <c r="G476" s="58">
        <v>4903948</v>
      </c>
      <c r="H476" s="58">
        <v>5199159</v>
      </c>
    </row>
    <row r="477" spans="1:8" x14ac:dyDescent="0.2">
      <c r="A477" s="139" t="s">
        <v>448</v>
      </c>
      <c r="B477" s="108"/>
      <c r="C477" s="60">
        <v>6129463</v>
      </c>
      <c r="D477" s="60">
        <v>0</v>
      </c>
      <c r="E477" s="60">
        <v>6182734</v>
      </c>
      <c r="F477" s="60">
        <v>6220765</v>
      </c>
      <c r="G477" s="60">
        <v>6267475</v>
      </c>
      <c r="H477" s="60">
        <v>6297311</v>
      </c>
    </row>
    <row r="478" spans="1:8" x14ac:dyDescent="0.2">
      <c r="A478" s="138" t="s">
        <v>449</v>
      </c>
      <c r="B478" s="106"/>
      <c r="C478" s="58">
        <v>6129463</v>
      </c>
      <c r="D478" s="58">
        <v>0</v>
      </c>
      <c r="E478" s="58">
        <v>6182734</v>
      </c>
      <c r="F478" s="58">
        <v>6220765</v>
      </c>
      <c r="G478" s="58">
        <v>6267475</v>
      </c>
      <c r="H478" s="58">
        <v>6297311</v>
      </c>
    </row>
    <row r="479" spans="1:8" x14ac:dyDescent="0.2">
      <c r="A479" s="139" t="s">
        <v>450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451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452</v>
      </c>
      <c r="B481" s="108"/>
      <c r="C481" s="60">
        <v>1405778</v>
      </c>
      <c r="D481" s="60">
        <v>0</v>
      </c>
      <c r="E481" s="60">
        <v>1403915</v>
      </c>
      <c r="F481" s="60">
        <v>1417595</v>
      </c>
      <c r="G481" s="60">
        <v>1429587</v>
      </c>
      <c r="H481" s="60">
        <v>1436820</v>
      </c>
    </row>
    <row r="482" spans="1:8" x14ac:dyDescent="0.2">
      <c r="A482" s="138" t="s">
        <v>453</v>
      </c>
      <c r="B482" s="106"/>
      <c r="C482" s="58">
        <v>1379426</v>
      </c>
      <c r="D482" s="58">
        <v>0</v>
      </c>
      <c r="E482" s="58">
        <v>1403915</v>
      </c>
      <c r="F482" s="58">
        <v>1417595</v>
      </c>
      <c r="G482" s="58">
        <v>1429587</v>
      </c>
      <c r="H482" s="58">
        <v>1436820</v>
      </c>
    </row>
    <row r="483" spans="1:8" x14ac:dyDescent="0.2">
      <c r="A483" s="139" t="s">
        <v>454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455</v>
      </c>
      <c r="B484" s="106"/>
      <c r="C484" s="58">
        <v>26352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438</v>
      </c>
      <c r="B487" s="108"/>
      <c r="C487" s="186">
        <f>IF(C467&gt;0,D467/C467-1,0)</f>
        <v>0</v>
      </c>
      <c r="D487" s="186">
        <f t="shared" ref="D487:G488" si="18">IF(D467&gt;0,E467/D467-1,0)</f>
        <v>1.5923566878981443E-3</v>
      </c>
      <c r="E487" s="186">
        <f t="shared" si="18"/>
        <v>-3.1796502384737746E-3</v>
      </c>
      <c r="F487" s="186">
        <f t="shared" si="18"/>
        <v>-1.5948963317384823E-3</v>
      </c>
      <c r="G487" s="186">
        <f t="shared" si="18"/>
        <v>-1.5974440894568342E-3</v>
      </c>
    </row>
    <row r="488" spans="1:8" x14ac:dyDescent="0.2">
      <c r="A488" s="138" t="s">
        <v>439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440</v>
      </c>
      <c r="B489" s="108"/>
      <c r="C489" s="186">
        <f t="shared" ref="C489:G504" si="19">IF(C469&gt;0,D469/C469-1,0)</f>
        <v>2.5298156848572173E-3</v>
      </c>
      <c r="D489" s="186">
        <f t="shared" si="19"/>
        <v>0</v>
      </c>
      <c r="E489" s="186">
        <f t="shared" si="19"/>
        <v>2.1629416005768398E-3</v>
      </c>
      <c r="F489" s="186">
        <f t="shared" si="19"/>
        <v>5.7553956834532904E-3</v>
      </c>
      <c r="G489" s="186">
        <f t="shared" si="19"/>
        <v>9.2989985693847643E-3</v>
      </c>
    </row>
    <row r="490" spans="1:8" x14ac:dyDescent="0.2">
      <c r="A490" s="138" t="s">
        <v>441</v>
      </c>
      <c r="B490" s="106"/>
      <c r="C490" s="187">
        <f t="shared" si="19"/>
        <v>0</v>
      </c>
      <c r="D490" s="187">
        <f t="shared" si="19"/>
        <v>3.7037037037037646E-3</v>
      </c>
      <c r="E490" s="187">
        <f t="shared" si="19"/>
        <v>9.2250922509224953E-3</v>
      </c>
      <c r="F490" s="187">
        <f t="shared" si="19"/>
        <v>1.4625228519195677E-2</v>
      </c>
      <c r="G490" s="187">
        <f t="shared" si="19"/>
        <v>1.8018018018018056E-2</v>
      </c>
    </row>
    <row r="491" spans="1:8" x14ac:dyDescent="0.2">
      <c r="A491" s="139" t="s">
        <v>442</v>
      </c>
      <c r="B491" s="108"/>
      <c r="C491" s="186">
        <f t="shared" si="19"/>
        <v>5.0000000000000044E-2</v>
      </c>
      <c r="D491" s="186">
        <f t="shared" si="19"/>
        <v>0</v>
      </c>
      <c r="E491" s="186">
        <f t="shared" si="19"/>
        <v>4.7619047619047672E-2</v>
      </c>
      <c r="F491" s="186">
        <f t="shared" si="19"/>
        <v>4.5454545454545414E-2</v>
      </c>
      <c r="G491" s="186">
        <f t="shared" si="19"/>
        <v>0.30434782608695654</v>
      </c>
    </row>
    <row r="492" spans="1:8" x14ac:dyDescent="0.2">
      <c r="A492" s="138" t="s">
        <v>443</v>
      </c>
      <c r="B492" s="106"/>
      <c r="C492" s="187">
        <f t="shared" si="19"/>
        <v>2.7186225645672302E-3</v>
      </c>
      <c r="D492" s="187">
        <f t="shared" si="19"/>
        <v>-9.0375056484415239E-4</v>
      </c>
      <c r="E492" s="187">
        <f t="shared" si="19"/>
        <v>0</v>
      </c>
      <c r="F492" s="187">
        <f t="shared" si="19"/>
        <v>3.1659882406152029E-3</v>
      </c>
      <c r="G492" s="187">
        <f t="shared" si="19"/>
        <v>4.0577096483318531E-3</v>
      </c>
    </row>
    <row r="493" spans="1:8" x14ac:dyDescent="0.2">
      <c r="A493" s="139" t="s">
        <v>444</v>
      </c>
      <c r="B493" s="108"/>
      <c r="C493" s="186">
        <f t="shared" si="19"/>
        <v>-5.6519433398845242E-2</v>
      </c>
      <c r="D493" s="186">
        <f t="shared" si="19"/>
        <v>7.5916219870445723E-2</v>
      </c>
      <c r="E493" s="186">
        <f t="shared" si="19"/>
        <v>-4.6754298410562556E-2</v>
      </c>
      <c r="F493" s="186">
        <f t="shared" si="19"/>
        <v>-1.3936238531043865E-2</v>
      </c>
      <c r="G493" s="186">
        <f t="shared" si="19"/>
        <v>4.6061516005838854E-2</v>
      </c>
    </row>
    <row r="494" spans="1:8" x14ac:dyDescent="0.2">
      <c r="A494" s="138" t="s">
        <v>445</v>
      </c>
      <c r="B494" s="106"/>
      <c r="C494" s="187">
        <f t="shared" si="19"/>
        <v>0</v>
      </c>
      <c r="D494" s="187">
        <f t="shared" si="19"/>
        <v>4.6787139975104086E-3</v>
      </c>
      <c r="E494" s="187">
        <f t="shared" si="19"/>
        <v>8.6089036999059676E-3</v>
      </c>
      <c r="F494" s="187">
        <f t="shared" si="19"/>
        <v>4.8077941332203E-3</v>
      </c>
      <c r="G494" s="187">
        <f t="shared" si="19"/>
        <v>7.2088023270520107E-3</v>
      </c>
    </row>
    <row r="495" spans="1:8" x14ac:dyDescent="0.2">
      <c r="A495" s="139" t="s">
        <v>446</v>
      </c>
      <c r="B495" s="108"/>
      <c r="C495" s="186">
        <f t="shared" si="19"/>
        <v>1.3294540752414541E-2</v>
      </c>
      <c r="D495" s="186">
        <f t="shared" si="19"/>
        <v>8.3745413941618274E-3</v>
      </c>
      <c r="E495" s="186">
        <f t="shared" si="19"/>
        <v>1.2259748477418286E-2</v>
      </c>
      <c r="F495" s="186">
        <f t="shared" si="19"/>
        <v>1.5861853414596006E-2</v>
      </c>
      <c r="G495" s="186">
        <f t="shared" si="19"/>
        <v>1.5768017844781212E-2</v>
      </c>
    </row>
    <row r="496" spans="1:8" x14ac:dyDescent="0.2">
      <c r="A496" s="138" t="s">
        <v>447</v>
      </c>
      <c r="B496" s="106"/>
      <c r="C496" s="187">
        <f t="shared" si="19"/>
        <v>-5.1663907321547686E-2</v>
      </c>
      <c r="D496" s="187">
        <f t="shared" si="19"/>
        <v>7.2976356073764181E-2</v>
      </c>
      <c r="E496" s="187">
        <f t="shared" si="19"/>
        <v>9.3725916791851382E-3</v>
      </c>
      <c r="F496" s="187">
        <f t="shared" si="19"/>
        <v>-3.5746385239527334E-2</v>
      </c>
      <c r="G496" s="187">
        <f t="shared" si="19"/>
        <v>6.019863995295216E-2</v>
      </c>
    </row>
    <row r="497" spans="1:9" x14ac:dyDescent="0.2">
      <c r="A497" s="139" t="s">
        <v>448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6.1511622528156451E-3</v>
      </c>
      <c r="F497" s="186">
        <f t="shared" si="19"/>
        <v>7.508722801777612E-3</v>
      </c>
      <c r="G497" s="186">
        <f t="shared" si="19"/>
        <v>4.7604497824083047E-3</v>
      </c>
    </row>
    <row r="498" spans="1:9" x14ac:dyDescent="0.2">
      <c r="A498" s="138" t="s">
        <v>449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6.1511622528156451E-3</v>
      </c>
      <c r="F498" s="187">
        <f t="shared" si="19"/>
        <v>7.508722801777612E-3</v>
      </c>
      <c r="G498" s="187">
        <f t="shared" si="19"/>
        <v>4.7604497824083047E-3</v>
      </c>
    </row>
    <row r="499" spans="1:9" x14ac:dyDescent="0.2">
      <c r="A499" s="139" t="s">
        <v>450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451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452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9.7441796689969884E-3</v>
      </c>
      <c r="F501" s="186">
        <f t="shared" si="19"/>
        <v>8.4593977828646416E-3</v>
      </c>
      <c r="G501" s="186">
        <f t="shared" si="19"/>
        <v>5.0595031991758077E-3</v>
      </c>
    </row>
    <row r="502" spans="1:9" x14ac:dyDescent="0.2">
      <c r="A502" s="138" t="s">
        <v>453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9.7441796689969884E-3</v>
      </c>
      <c r="F502" s="187">
        <f t="shared" si="19"/>
        <v>8.4593977828646416E-3</v>
      </c>
      <c r="G502" s="187">
        <f t="shared" si="19"/>
        <v>5.0595031991758077E-3</v>
      </c>
    </row>
    <row r="503" spans="1:9" x14ac:dyDescent="0.2">
      <c r="A503" s="139" t="s">
        <v>454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455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456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484</v>
      </c>
      <c r="B507" s="273"/>
      <c r="C507" s="198">
        <v>44621</v>
      </c>
      <c r="D507" s="198" t="s">
        <v>516</v>
      </c>
      <c r="E507" s="198">
        <v>44682</v>
      </c>
      <c r="F507" s="198">
        <v>44713</v>
      </c>
      <c r="G507" s="198">
        <v>44743</v>
      </c>
      <c r="H507" s="198" t="s">
        <v>517</v>
      </c>
    </row>
    <row r="508" spans="1:9" ht="15.75" x14ac:dyDescent="0.2">
      <c r="A508" s="274" t="s">
        <v>457</v>
      </c>
      <c r="B508" s="275"/>
      <c r="C508" s="205">
        <v>171415770</v>
      </c>
      <c r="D508" s="205">
        <v>175801667</v>
      </c>
      <c r="E508" s="205">
        <v>178383457</v>
      </c>
      <c r="F508" s="205">
        <v>177082512</v>
      </c>
      <c r="G508" s="205">
        <v>179380215</v>
      </c>
      <c r="H508" s="205">
        <v>178175609</v>
      </c>
    </row>
    <row r="509" spans="1:9" x14ac:dyDescent="0.2">
      <c r="A509" s="208" t="s">
        <v>458</v>
      </c>
      <c r="B509" s="273"/>
      <c r="C509" s="206">
        <v>105952849</v>
      </c>
      <c r="D509" s="206">
        <v>109582210</v>
      </c>
      <c r="E509" s="206">
        <v>110421997</v>
      </c>
      <c r="F509" s="206">
        <v>109175314</v>
      </c>
      <c r="G509" s="206">
        <v>110078950</v>
      </c>
      <c r="H509" s="206">
        <v>109002351</v>
      </c>
    </row>
    <row r="510" spans="1:9" x14ac:dyDescent="0.2">
      <c r="A510" s="208" t="s">
        <v>459</v>
      </c>
      <c r="B510" s="273"/>
      <c r="C510" s="206">
        <v>22590670</v>
      </c>
      <c r="D510" s="206">
        <v>22804994</v>
      </c>
      <c r="E510" s="206">
        <v>23045136</v>
      </c>
      <c r="F510" s="206">
        <v>22511107</v>
      </c>
      <c r="G510" s="206">
        <v>23608677</v>
      </c>
      <c r="H510" s="206">
        <v>22394671</v>
      </c>
    </row>
    <row r="511" spans="1:9" x14ac:dyDescent="0.2">
      <c r="A511" s="208" t="s">
        <v>460</v>
      </c>
      <c r="B511" s="273"/>
      <c r="C511" s="206">
        <v>42872251</v>
      </c>
      <c r="D511" s="206">
        <v>43414463</v>
      </c>
      <c r="E511" s="206">
        <v>44916324</v>
      </c>
      <c r="F511" s="206">
        <v>45396091</v>
      </c>
      <c r="G511" s="206">
        <v>45692588</v>
      </c>
      <c r="H511" s="206">
        <v>46778587</v>
      </c>
    </row>
    <row r="512" spans="1:9" ht="15.75" x14ac:dyDescent="0.25">
      <c r="A512" s="276" t="s">
        <v>461</v>
      </c>
      <c r="B512" s="257"/>
      <c r="C512" s="205">
        <v>171113772</v>
      </c>
      <c r="D512" s="205">
        <v>175497765</v>
      </c>
      <c r="E512" s="205">
        <v>178093766</v>
      </c>
      <c r="F512" s="205">
        <v>176773912</v>
      </c>
      <c r="G512" s="205">
        <v>179053119</v>
      </c>
      <c r="H512" s="205">
        <v>177864508</v>
      </c>
    </row>
    <row r="513" spans="1:8" x14ac:dyDescent="0.2">
      <c r="A513" s="208" t="s">
        <v>458</v>
      </c>
      <c r="B513" s="273"/>
      <c r="C513" s="206">
        <v>105715093</v>
      </c>
      <c r="D513" s="206">
        <v>109346475</v>
      </c>
      <c r="E513" s="206">
        <v>110197219</v>
      </c>
      <c r="F513" s="206">
        <v>108935119</v>
      </c>
      <c r="G513" s="206">
        <v>109817488</v>
      </c>
      <c r="H513" s="206">
        <v>108752674</v>
      </c>
    </row>
    <row r="514" spans="1:8" x14ac:dyDescent="0.2">
      <c r="A514" s="208" t="s">
        <v>459</v>
      </c>
      <c r="B514" s="273"/>
      <c r="C514" s="206">
        <v>22526428</v>
      </c>
      <c r="D514" s="206">
        <v>22736827</v>
      </c>
      <c r="E514" s="206">
        <v>22980223</v>
      </c>
      <c r="F514" s="206">
        <v>22442702</v>
      </c>
      <c r="G514" s="206">
        <v>23543043</v>
      </c>
      <c r="H514" s="206">
        <v>22333247</v>
      </c>
    </row>
    <row r="515" spans="1:8" x14ac:dyDescent="0.2">
      <c r="A515" s="208" t="s">
        <v>460</v>
      </c>
      <c r="B515" s="273"/>
      <c r="C515" s="206">
        <v>42872251</v>
      </c>
      <c r="D515" s="206">
        <v>43414463</v>
      </c>
      <c r="E515" s="206">
        <v>44916324</v>
      </c>
      <c r="F515" s="206">
        <v>45396091</v>
      </c>
      <c r="G515" s="206">
        <v>45692588</v>
      </c>
      <c r="H515" s="206">
        <v>46778587</v>
      </c>
    </row>
    <row r="516" spans="1:8" ht="15.75" x14ac:dyDescent="0.25">
      <c r="A516" s="276" t="s">
        <v>462</v>
      </c>
      <c r="B516" s="257"/>
      <c r="C516" s="205">
        <v>301998</v>
      </c>
      <c r="D516" s="205">
        <v>303902</v>
      </c>
      <c r="E516" s="205">
        <v>289691</v>
      </c>
      <c r="F516" s="205">
        <v>308600</v>
      </c>
      <c r="G516" s="205">
        <v>327096</v>
      </c>
      <c r="H516" s="205">
        <v>311101</v>
      </c>
    </row>
    <row r="517" spans="1:8" x14ac:dyDescent="0.2">
      <c r="A517" s="208" t="s">
        <v>458</v>
      </c>
      <c r="B517" s="273"/>
      <c r="C517" s="206">
        <v>237756</v>
      </c>
      <c r="D517" s="206">
        <v>235735</v>
      </c>
      <c r="E517" s="206">
        <v>224778</v>
      </c>
      <c r="F517" s="206">
        <v>240195</v>
      </c>
      <c r="G517" s="206">
        <v>261462</v>
      </c>
      <c r="H517" s="206">
        <v>249677</v>
      </c>
    </row>
    <row r="518" spans="1:8" x14ac:dyDescent="0.2">
      <c r="A518" s="208" t="s">
        <v>459</v>
      </c>
      <c r="B518" s="273"/>
      <c r="C518" s="206">
        <v>64242</v>
      </c>
      <c r="D518" s="206">
        <v>68167</v>
      </c>
      <c r="E518" s="206">
        <v>64913</v>
      </c>
      <c r="F518" s="206">
        <v>68405</v>
      </c>
      <c r="G518" s="206">
        <v>65634</v>
      </c>
      <c r="H518" s="206">
        <v>61424</v>
      </c>
    </row>
    <row r="519" spans="1:8" x14ac:dyDescent="0.2">
      <c r="A519" s="208" t="s">
        <v>460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463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457</v>
      </c>
      <c r="B521" s="257"/>
      <c r="C521" s="200">
        <v>304241</v>
      </c>
      <c r="D521" s="200">
        <v>307695</v>
      </c>
      <c r="E521" s="200">
        <v>350117</v>
      </c>
      <c r="F521" s="200">
        <v>313828</v>
      </c>
      <c r="G521" s="200">
        <v>316451</v>
      </c>
      <c r="H521" s="200">
        <v>317283</v>
      </c>
    </row>
    <row r="522" spans="1:8" x14ac:dyDescent="0.2">
      <c r="A522" s="208" t="s">
        <v>458</v>
      </c>
      <c r="B522" s="273"/>
      <c r="C522" s="201">
        <v>536</v>
      </c>
      <c r="D522" s="201">
        <v>567</v>
      </c>
      <c r="E522" s="201">
        <v>593</v>
      </c>
      <c r="F522" s="201">
        <v>596</v>
      </c>
      <c r="G522" s="201">
        <v>595</v>
      </c>
      <c r="H522" s="201">
        <v>595</v>
      </c>
    </row>
    <row r="523" spans="1:8" x14ac:dyDescent="0.2">
      <c r="A523" s="208" t="s">
        <v>459</v>
      </c>
      <c r="B523" s="273"/>
      <c r="C523" s="201">
        <v>242327</v>
      </c>
      <c r="D523" s="201">
        <v>245910</v>
      </c>
      <c r="E523" s="201">
        <v>276741</v>
      </c>
      <c r="F523" s="201">
        <v>251313</v>
      </c>
      <c r="G523" s="201">
        <v>253689</v>
      </c>
      <c r="H523" s="201">
        <v>253684</v>
      </c>
    </row>
    <row r="524" spans="1:8" x14ac:dyDescent="0.2">
      <c r="A524" s="208" t="s">
        <v>460</v>
      </c>
      <c r="B524" s="273"/>
      <c r="C524" s="201">
        <v>61378</v>
      </c>
      <c r="D524" s="201">
        <v>61218</v>
      </c>
      <c r="E524" s="201">
        <v>72783</v>
      </c>
      <c r="F524" s="201">
        <v>61919</v>
      </c>
      <c r="G524" s="201">
        <v>62167</v>
      </c>
      <c r="H524" s="201">
        <v>63004</v>
      </c>
    </row>
    <row r="525" spans="1:8" ht="15.75" x14ac:dyDescent="0.25">
      <c r="A525" s="276" t="s">
        <v>461</v>
      </c>
      <c r="B525" s="257"/>
      <c r="C525" s="200">
        <v>2325</v>
      </c>
      <c r="D525" s="200">
        <v>2395</v>
      </c>
      <c r="E525" s="200">
        <v>2729</v>
      </c>
      <c r="F525" s="200">
        <v>2529</v>
      </c>
      <c r="G525" s="200">
        <v>2570</v>
      </c>
      <c r="H525" s="200">
        <v>2574</v>
      </c>
    </row>
    <row r="526" spans="1:8" x14ac:dyDescent="0.2">
      <c r="A526" s="208" t="s">
        <v>458</v>
      </c>
      <c r="B526" s="273"/>
      <c r="C526" s="201">
        <v>353</v>
      </c>
      <c r="D526" s="201">
        <v>377</v>
      </c>
      <c r="E526" s="201">
        <v>401</v>
      </c>
      <c r="F526" s="201">
        <v>398</v>
      </c>
      <c r="G526" s="201">
        <v>401</v>
      </c>
      <c r="H526" s="201">
        <v>400</v>
      </c>
    </row>
    <row r="527" spans="1:8" x14ac:dyDescent="0.2">
      <c r="A527" s="208" t="s">
        <v>459</v>
      </c>
      <c r="B527" s="273"/>
      <c r="C527" s="201">
        <v>343</v>
      </c>
      <c r="D527" s="201">
        <v>344</v>
      </c>
      <c r="E527" s="201">
        <v>350</v>
      </c>
      <c r="F527" s="201">
        <v>355</v>
      </c>
      <c r="G527" s="201">
        <v>357</v>
      </c>
      <c r="H527" s="201">
        <v>353</v>
      </c>
    </row>
    <row r="528" spans="1:8" x14ac:dyDescent="0.2">
      <c r="A528" s="208" t="s">
        <v>460</v>
      </c>
      <c r="B528" s="273"/>
      <c r="C528" s="201">
        <v>1629</v>
      </c>
      <c r="D528" s="201">
        <v>1674</v>
      </c>
      <c r="E528" s="201">
        <v>1978</v>
      </c>
      <c r="F528" s="201">
        <v>1776</v>
      </c>
      <c r="G528" s="201">
        <v>1812</v>
      </c>
      <c r="H528" s="201">
        <v>1821</v>
      </c>
    </row>
    <row r="529" spans="1:8" ht="15.75" x14ac:dyDescent="0.25">
      <c r="A529" s="276" t="s">
        <v>462</v>
      </c>
      <c r="B529" s="257"/>
      <c r="C529" s="200">
        <v>301916</v>
      </c>
      <c r="D529" s="200">
        <v>305300</v>
      </c>
      <c r="E529" s="200">
        <v>347388</v>
      </c>
      <c r="F529" s="200">
        <v>311299</v>
      </c>
      <c r="G529" s="200">
        <v>313881</v>
      </c>
      <c r="H529" s="200">
        <v>314709</v>
      </c>
    </row>
    <row r="530" spans="1:8" x14ac:dyDescent="0.2">
      <c r="A530" s="208" t="s">
        <v>458</v>
      </c>
      <c r="B530" s="273"/>
      <c r="C530" s="201">
        <v>183</v>
      </c>
      <c r="D530" s="201">
        <v>190</v>
      </c>
      <c r="E530" s="201">
        <v>192</v>
      </c>
      <c r="F530" s="201">
        <v>198</v>
      </c>
      <c r="G530" s="201">
        <v>194</v>
      </c>
      <c r="H530" s="201">
        <v>195</v>
      </c>
    </row>
    <row r="531" spans="1:8" x14ac:dyDescent="0.2">
      <c r="A531" s="208" t="s">
        <v>459</v>
      </c>
      <c r="B531" s="273"/>
      <c r="C531" s="201">
        <v>241984</v>
      </c>
      <c r="D531" s="201">
        <v>245566</v>
      </c>
      <c r="E531" s="201">
        <v>276391</v>
      </c>
      <c r="F531" s="201">
        <v>250958</v>
      </c>
      <c r="G531" s="201">
        <v>253332</v>
      </c>
      <c r="H531" s="201">
        <v>253331</v>
      </c>
    </row>
    <row r="532" spans="1:8" x14ac:dyDescent="0.2">
      <c r="A532" s="208" t="s">
        <v>460</v>
      </c>
      <c r="B532" s="273"/>
      <c r="C532" s="201">
        <v>59749</v>
      </c>
      <c r="D532" s="201">
        <v>59544</v>
      </c>
      <c r="E532" s="201">
        <v>70805</v>
      </c>
      <c r="F532" s="201">
        <v>60143</v>
      </c>
      <c r="G532" s="201">
        <v>60355</v>
      </c>
      <c r="H532" s="201">
        <v>61183</v>
      </c>
    </row>
    <row r="533" spans="1:8" ht="15.75" x14ac:dyDescent="0.2">
      <c r="A533" s="277" t="s">
        <v>464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457</v>
      </c>
      <c r="B534" s="257"/>
      <c r="C534" s="203">
        <v>563420</v>
      </c>
      <c r="D534" s="203">
        <v>571350</v>
      </c>
      <c r="E534" s="203">
        <v>509500</v>
      </c>
      <c r="F534" s="203">
        <v>564270</v>
      </c>
      <c r="G534" s="203">
        <v>566850</v>
      </c>
      <c r="H534" s="203">
        <v>561570</v>
      </c>
    </row>
    <row r="535" spans="1:8" x14ac:dyDescent="0.2">
      <c r="A535" s="208" t="s">
        <v>458</v>
      </c>
      <c r="B535" s="273"/>
      <c r="C535" s="204">
        <v>197673230</v>
      </c>
      <c r="D535" s="204">
        <v>193266680</v>
      </c>
      <c r="E535" s="204">
        <v>186209100</v>
      </c>
      <c r="F535" s="204">
        <v>183180060</v>
      </c>
      <c r="G535" s="204">
        <v>185006640</v>
      </c>
      <c r="H535" s="204">
        <v>183197230</v>
      </c>
    </row>
    <row r="536" spans="1:8" x14ac:dyDescent="0.2">
      <c r="A536" s="208" t="s">
        <v>459</v>
      </c>
      <c r="B536" s="273"/>
      <c r="C536" s="204">
        <v>93220</v>
      </c>
      <c r="D536" s="204">
        <v>92740</v>
      </c>
      <c r="E536" s="204">
        <v>83270</v>
      </c>
      <c r="F536" s="204">
        <v>89570</v>
      </c>
      <c r="G536" s="204">
        <v>93060</v>
      </c>
      <c r="H536" s="204">
        <v>88280</v>
      </c>
    </row>
    <row r="537" spans="1:8" x14ac:dyDescent="0.2">
      <c r="A537" s="208" t="s">
        <v>460</v>
      </c>
      <c r="B537" s="273"/>
      <c r="C537" s="204">
        <v>698500</v>
      </c>
      <c r="D537" s="204">
        <v>709180</v>
      </c>
      <c r="E537" s="204">
        <v>617130</v>
      </c>
      <c r="F537" s="204">
        <v>733150</v>
      </c>
      <c r="G537" s="204">
        <v>735000</v>
      </c>
      <c r="H537" s="204">
        <v>742470</v>
      </c>
    </row>
    <row r="538" spans="1:8" ht="15.75" x14ac:dyDescent="0.25">
      <c r="A538" s="276" t="s">
        <v>461</v>
      </c>
      <c r="B538" s="257"/>
      <c r="C538" s="203">
        <v>73597320</v>
      </c>
      <c r="D538" s="203">
        <v>73276730</v>
      </c>
      <c r="E538" s="203">
        <v>65259720</v>
      </c>
      <c r="F538" s="203">
        <v>69898740</v>
      </c>
      <c r="G538" s="203">
        <v>69670470</v>
      </c>
      <c r="H538" s="203">
        <v>69100430</v>
      </c>
    </row>
    <row r="539" spans="1:8" x14ac:dyDescent="0.2">
      <c r="A539" s="208" t="s">
        <v>458</v>
      </c>
      <c r="B539" s="273"/>
      <c r="C539" s="204">
        <v>299476180</v>
      </c>
      <c r="D539" s="204">
        <v>290043700</v>
      </c>
      <c r="E539" s="204">
        <v>274806030</v>
      </c>
      <c r="F539" s="204">
        <v>273706330</v>
      </c>
      <c r="G539" s="204">
        <v>273859070</v>
      </c>
      <c r="H539" s="204">
        <v>271881680</v>
      </c>
    </row>
    <row r="540" spans="1:8" x14ac:dyDescent="0.2">
      <c r="A540" s="208" t="s">
        <v>459</v>
      </c>
      <c r="B540" s="273"/>
      <c r="C540" s="204">
        <v>65674720</v>
      </c>
      <c r="D540" s="204">
        <v>66095430</v>
      </c>
      <c r="E540" s="204">
        <v>65657780</v>
      </c>
      <c r="F540" s="204">
        <v>63218880</v>
      </c>
      <c r="G540" s="204">
        <v>65946900</v>
      </c>
      <c r="H540" s="204">
        <v>63266990</v>
      </c>
    </row>
    <row r="541" spans="1:8" x14ac:dyDescent="0.2">
      <c r="A541" s="208" t="s">
        <v>460</v>
      </c>
      <c r="B541" s="273"/>
      <c r="C541" s="204">
        <v>26318140</v>
      </c>
      <c r="D541" s="204">
        <v>25934570</v>
      </c>
      <c r="E541" s="204">
        <v>22707950</v>
      </c>
      <c r="F541" s="204">
        <v>25560860</v>
      </c>
      <c r="G541" s="204">
        <v>25216660</v>
      </c>
      <c r="H541" s="204">
        <v>25688410</v>
      </c>
    </row>
    <row r="542" spans="1:8" ht="15.75" x14ac:dyDescent="0.25">
      <c r="A542" s="276" t="s">
        <v>462</v>
      </c>
      <c r="B542" s="257"/>
      <c r="C542" s="203">
        <v>1000</v>
      </c>
      <c r="D542" s="203">
        <v>1000</v>
      </c>
      <c r="E542" s="203">
        <v>830</v>
      </c>
      <c r="F542" s="203">
        <v>990</v>
      </c>
      <c r="G542" s="203">
        <v>1040</v>
      </c>
      <c r="H542" s="203">
        <v>990</v>
      </c>
    </row>
    <row r="543" spans="1:8" x14ac:dyDescent="0.2">
      <c r="A543" s="208" t="s">
        <v>458</v>
      </c>
      <c r="B543" s="273"/>
      <c r="C543" s="204">
        <v>1299210</v>
      </c>
      <c r="D543" s="204">
        <v>1240710</v>
      </c>
      <c r="E543" s="204">
        <v>1170720</v>
      </c>
      <c r="F543" s="204">
        <v>1213110</v>
      </c>
      <c r="G543" s="204">
        <v>1347740</v>
      </c>
      <c r="H543" s="204">
        <v>1280390</v>
      </c>
    </row>
    <row r="544" spans="1:8" x14ac:dyDescent="0.2">
      <c r="A544" s="208" t="s">
        <v>459</v>
      </c>
      <c r="B544" s="273"/>
      <c r="C544" s="204">
        <v>270</v>
      </c>
      <c r="D544" s="204">
        <v>280</v>
      </c>
      <c r="E544" s="204">
        <v>230</v>
      </c>
      <c r="F544" s="204">
        <v>270</v>
      </c>
      <c r="G544" s="204">
        <v>260</v>
      </c>
      <c r="H544" s="204">
        <v>240</v>
      </c>
    </row>
    <row r="545" spans="1:8" x14ac:dyDescent="0.2">
      <c r="A545" s="208" t="s">
        <v>460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465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466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467</v>
      </c>
      <c r="D549" s="194" t="s">
        <v>468</v>
      </c>
      <c r="E549" s="194" t="s">
        <v>469</v>
      </c>
      <c r="F549" s="194" t="s">
        <v>470</v>
      </c>
      <c r="G549" s="194" t="s">
        <v>471</v>
      </c>
      <c r="H549" s="194" t="s">
        <v>493</v>
      </c>
    </row>
    <row r="550" spans="1:8" ht="15.75" x14ac:dyDescent="0.2">
      <c r="A550" s="280" t="s">
        <v>472</v>
      </c>
      <c r="B550" s="275"/>
      <c r="C550" s="195">
        <v>1286.25</v>
      </c>
      <c r="D550" s="195">
        <v>1383.66</v>
      </c>
      <c r="E550" s="195">
        <v>1511.6</v>
      </c>
      <c r="F550" s="195">
        <v>1614.18</v>
      </c>
      <c r="G550" s="195">
        <v>2034.33</v>
      </c>
      <c r="H550" s="195">
        <v>2283.0300000000002</v>
      </c>
    </row>
    <row r="551" spans="1:8" ht="15.75" x14ac:dyDescent="0.2">
      <c r="A551" s="274" t="s">
        <v>473</v>
      </c>
      <c r="B551" s="275"/>
      <c r="C551" s="196">
        <v>4165672</v>
      </c>
      <c r="D551" s="196">
        <v>4292724</v>
      </c>
      <c r="E551" s="196">
        <v>4633018</v>
      </c>
      <c r="F551" s="196">
        <v>4745762</v>
      </c>
      <c r="G551" s="196">
        <v>5378918</v>
      </c>
      <c r="H551" s="196">
        <v>7374211</v>
      </c>
    </row>
    <row r="552" spans="1:8" ht="15.75" x14ac:dyDescent="0.2">
      <c r="A552" s="280" t="s">
        <v>474</v>
      </c>
      <c r="B552" s="275"/>
      <c r="C552" s="195">
        <v>308.77</v>
      </c>
      <c r="D552" s="195">
        <v>322.33</v>
      </c>
      <c r="E552" s="195">
        <v>326.27</v>
      </c>
      <c r="F552" s="195">
        <v>340.13</v>
      </c>
      <c r="G552" s="195">
        <v>378.2</v>
      </c>
      <c r="H552" s="195">
        <v>309.60000000000002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475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476</v>
      </c>
      <c r="D555" s="194" t="s">
        <v>477</v>
      </c>
      <c r="E555" s="194" t="s">
        <v>478</v>
      </c>
      <c r="F555" s="194" t="s">
        <v>479</v>
      </c>
      <c r="G555" s="194" t="s">
        <v>494</v>
      </c>
    </row>
    <row r="556" spans="1:8" ht="15.75" x14ac:dyDescent="0.2">
      <c r="A556" s="280" t="s">
        <v>472</v>
      </c>
      <c r="B556" s="275"/>
      <c r="C556" s="197">
        <f>IF(AND(C550&gt;0,D550&gt;0)=TRUE,D550/C550-1,"")</f>
        <v>7.5731778425656149E-2</v>
      </c>
      <c r="D556" s="197">
        <f>IF(AND(D550&gt;0,E550&gt;0)=TRUE,E550/D550-1,"")</f>
        <v>9.2464911900322244E-2</v>
      </c>
      <c r="E556" s="197">
        <f>IF(AND(E550&gt;0,F550&gt;0)=TRUE,F550/E550-1,"")</f>
        <v>6.786186821910567E-2</v>
      </c>
      <c r="F556" s="197">
        <f>IF(AND(F550&gt;0,G550&gt;0)=TRUE,G550/F550-1,"")</f>
        <v>0.2602869568449615</v>
      </c>
      <c r="G556" s="197">
        <f>IF(AND(G550&gt;0,H550&gt;0)=TRUE,H550/G550-1,"")</f>
        <v>0.12225155210806515</v>
      </c>
    </row>
    <row r="557" spans="1:8" ht="15.75" x14ac:dyDescent="0.2">
      <c r="A557" s="274" t="s">
        <v>473</v>
      </c>
      <c r="B557" s="275"/>
      <c r="C557" s="197">
        <f t="shared" ref="C557:G558" si="20">IF(AND(C551&gt;0,D551&gt;0)=TRUE,D551/C551-1,"")</f>
        <v>3.0499760902922723E-2</v>
      </c>
      <c r="D557" s="197">
        <f t="shared" si="20"/>
        <v>7.9272275599363118E-2</v>
      </c>
      <c r="E557" s="197">
        <f t="shared" si="20"/>
        <v>2.4334893583405126E-2</v>
      </c>
      <c r="F557" s="197">
        <f t="shared" si="20"/>
        <v>0.13341503429796941</v>
      </c>
      <c r="G557" s="197">
        <f t="shared" si="20"/>
        <v>0.37094690790973206</v>
      </c>
    </row>
    <row r="558" spans="1:8" ht="15.75" x14ac:dyDescent="0.2">
      <c r="A558" s="280" t="s">
        <v>474</v>
      </c>
      <c r="B558" s="275"/>
      <c r="C558" s="197">
        <f t="shared" si="20"/>
        <v>4.3916183567056288E-2</v>
      </c>
      <c r="D558" s="197">
        <f t="shared" si="20"/>
        <v>1.2223497657680049E-2</v>
      </c>
      <c r="E558" s="197">
        <f t="shared" si="20"/>
        <v>4.2480154473289122E-2</v>
      </c>
      <c r="F558" s="197">
        <f t="shared" si="20"/>
        <v>0.11192779231470329</v>
      </c>
      <c r="G558" s="197">
        <f t="shared" si="20"/>
        <v>-0.18138551031200412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480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495</v>
      </c>
      <c r="D561" s="194" t="s">
        <v>496</v>
      </c>
      <c r="E561" s="194" t="s">
        <v>497</v>
      </c>
      <c r="F561" s="194" t="s">
        <v>498</v>
      </c>
      <c r="G561" s="191"/>
      <c r="H561" s="191"/>
    </row>
    <row r="562" spans="1:8" ht="15.75" x14ac:dyDescent="0.2">
      <c r="A562" s="280" t="s">
        <v>472</v>
      </c>
      <c r="B562" s="275"/>
      <c r="C562" s="195">
        <v>484.92</v>
      </c>
      <c r="D562" s="195">
        <v>594.96</v>
      </c>
      <c r="E562" s="195">
        <v>632.4</v>
      </c>
      <c r="F562" s="195"/>
      <c r="G562" s="191"/>
      <c r="H562" s="191"/>
    </row>
    <row r="563" spans="1:8" ht="15.75" x14ac:dyDescent="0.2">
      <c r="A563" s="274" t="s">
        <v>473</v>
      </c>
      <c r="B563" s="275"/>
      <c r="C563" s="196">
        <v>1744612</v>
      </c>
      <c r="D563" s="196">
        <v>1878320</v>
      </c>
      <c r="E563" s="196">
        <v>1907726</v>
      </c>
      <c r="F563" s="196"/>
      <c r="G563" s="191"/>
      <c r="H563" s="191"/>
    </row>
    <row r="564" spans="1:8" ht="15.75" x14ac:dyDescent="0.2">
      <c r="A564" s="280" t="s">
        <v>474</v>
      </c>
      <c r="B564" s="275"/>
      <c r="C564" s="195">
        <v>277.95</v>
      </c>
      <c r="D564" s="195">
        <v>316.75</v>
      </c>
      <c r="E564" s="195">
        <v>331.49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475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481</v>
      </c>
      <c r="D567" s="194" t="s">
        <v>482</v>
      </c>
      <c r="E567" s="194" t="s">
        <v>483</v>
      </c>
      <c r="F567" s="191"/>
      <c r="G567" s="191"/>
    </row>
    <row r="568" spans="1:8" ht="15.75" x14ac:dyDescent="0.2">
      <c r="A568" s="280" t="s">
        <v>472</v>
      </c>
      <c r="B568" s="275"/>
      <c r="C568" s="197">
        <f>IF(AND(C562&gt;0,D562&gt;0)=TRUE,D562/C562-1,"")</f>
        <v>0.22692402870576589</v>
      </c>
      <c r="D568" s="197">
        <f>IF(AND(D562&gt;0,E562&gt;0)=TRUE,E562/D562-1,"")</f>
        <v>6.2928600242033061E-2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473</v>
      </c>
      <c r="B569" s="275"/>
      <c r="C569" s="197">
        <f t="shared" ref="C569:E570" si="21">IF(AND(C563&gt;0,D563&gt;0)=TRUE,D563/C563-1,"")</f>
        <v>7.664053669239923E-2</v>
      </c>
      <c r="D569" s="197">
        <f t="shared" si="21"/>
        <v>1.5655479364538483E-2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474</v>
      </c>
      <c r="B570" s="275"/>
      <c r="C570" s="197">
        <f t="shared" si="21"/>
        <v>0.13959345205972307</v>
      </c>
      <c r="D570" s="197">
        <f t="shared" si="21"/>
        <v>4.6535122336227364E-2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518</v>
      </c>
      <c r="B587" s="8"/>
      <c r="C587" s="8"/>
      <c r="D587" s="8"/>
      <c r="F587" s="217" t="s">
        <v>519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6308785</v>
      </c>
      <c r="E591" s="147">
        <v>2104682</v>
      </c>
      <c r="F591" s="147">
        <v>232643</v>
      </c>
      <c r="G591" s="147">
        <v>4665577</v>
      </c>
      <c r="H591" s="147">
        <v>1609855</v>
      </c>
      <c r="I591" s="147">
        <v>38902</v>
      </c>
    </row>
    <row r="592" spans="1:9" x14ac:dyDescent="0.2">
      <c r="A592" s="233" t="s">
        <v>121</v>
      </c>
      <c r="B592" s="234"/>
      <c r="C592" s="234"/>
      <c r="D592" s="148">
        <v>8216168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0.76785004883054975</v>
      </c>
      <c r="E593" s="87">
        <f t="shared" si="22"/>
        <v>0.2561634572223937</v>
      </c>
      <c r="F593" s="87">
        <f t="shared" si="22"/>
        <v>2.8315268139599871E-2</v>
      </c>
      <c r="G593" s="87">
        <f t="shared" si="22"/>
        <v>0.56785316463830826</v>
      </c>
      <c r="H593" s="87">
        <f t="shared" si="22"/>
        <v>0.19593744918555706</v>
      </c>
      <c r="I593" s="87">
        <f t="shared" si="22"/>
        <v>4.7348106805995202E-3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520</v>
      </c>
      <c r="E595" s="86" t="s">
        <v>520</v>
      </c>
      <c r="F595" s="86" t="s">
        <v>520</v>
      </c>
      <c r="G595" s="86" t="s">
        <v>520</v>
      </c>
      <c r="H595" s="86" t="s">
        <v>520</v>
      </c>
      <c r="I595" s="86" t="s">
        <v>520</v>
      </c>
    </row>
    <row r="596" spans="1:9" x14ac:dyDescent="0.2">
      <c r="A596" s="233" t="s">
        <v>124</v>
      </c>
      <c r="B596" s="234"/>
      <c r="C596" s="234"/>
      <c r="D596" s="143">
        <v>15845174</v>
      </c>
      <c r="E596" s="144">
        <v>5563936</v>
      </c>
      <c r="F596" s="144">
        <v>237023</v>
      </c>
      <c r="G596" s="144">
        <v>7859735</v>
      </c>
      <c r="H596" s="144">
        <v>2133387</v>
      </c>
      <c r="I596" s="144">
        <v>51093</v>
      </c>
    </row>
    <row r="597" spans="1:9" x14ac:dyDescent="0.2">
      <c r="A597" s="233" t="s">
        <v>125</v>
      </c>
      <c r="B597" s="234"/>
      <c r="C597" s="234"/>
      <c r="D597" s="143">
        <v>319714</v>
      </c>
      <c r="E597" s="144">
        <v>287409</v>
      </c>
      <c r="F597" s="144">
        <v>94</v>
      </c>
      <c r="G597" s="144">
        <v>6991</v>
      </c>
      <c r="H597" s="144">
        <v>22827</v>
      </c>
      <c r="I597" s="144">
        <v>1767</v>
      </c>
    </row>
    <row r="598" spans="1:9" x14ac:dyDescent="0.2">
      <c r="A598" s="233" t="s">
        <v>126</v>
      </c>
      <c r="B598" s="234"/>
      <c r="C598" s="234"/>
      <c r="D598" s="141">
        <v>2.5</v>
      </c>
      <c r="E598" s="142">
        <v>2.6</v>
      </c>
      <c r="F598" s="142">
        <v>1</v>
      </c>
      <c r="G598" s="142">
        <v>1.7</v>
      </c>
      <c r="H598" s="142">
        <v>1.3</v>
      </c>
      <c r="I598" s="142">
        <v>1.3</v>
      </c>
    </row>
    <row r="599" spans="1:9" x14ac:dyDescent="0.2">
      <c r="A599" s="233" t="s">
        <v>127</v>
      </c>
      <c r="B599" s="234"/>
      <c r="C599" s="234"/>
      <c r="D599" s="88">
        <v>82328.97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201100669910</v>
      </c>
      <c r="E601" s="151">
        <v>85600930658</v>
      </c>
      <c r="F601" s="151">
        <v>84087340910</v>
      </c>
      <c r="G601" s="151">
        <v>15574275939</v>
      </c>
      <c r="H601" s="151">
        <v>14400181452</v>
      </c>
      <c r="I601" s="151">
        <v>1437940951</v>
      </c>
    </row>
    <row r="602" spans="1:9" x14ac:dyDescent="0.2">
      <c r="A602" s="233" t="s">
        <v>130</v>
      </c>
      <c r="B602" s="234"/>
      <c r="C602" s="234"/>
      <c r="D602" s="152">
        <v>12691.6</v>
      </c>
      <c r="E602" s="153">
        <v>15384.96</v>
      </c>
      <c r="F602" s="153">
        <v>354764.48</v>
      </c>
      <c r="G602" s="153">
        <v>1981.53</v>
      </c>
      <c r="H602" s="153">
        <v>6749.92</v>
      </c>
      <c r="I602" s="153">
        <v>28143.599999999999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81276965522</v>
      </c>
      <c r="E604" s="155">
        <v>53668236769</v>
      </c>
      <c r="F604" s="155">
        <v>1580190696</v>
      </c>
      <c r="G604" s="155">
        <v>14671989636</v>
      </c>
      <c r="H604" s="155">
        <v>10219102651</v>
      </c>
      <c r="I604" s="155">
        <v>1137445770</v>
      </c>
    </row>
    <row r="605" spans="1:9" x14ac:dyDescent="0.2">
      <c r="A605" s="233" t="s">
        <v>133</v>
      </c>
      <c r="B605" s="234"/>
      <c r="C605" s="234"/>
      <c r="D605" s="152">
        <v>5129.45</v>
      </c>
      <c r="E605" s="153">
        <v>9645.73</v>
      </c>
      <c r="F605" s="153">
        <v>6666.82</v>
      </c>
      <c r="G605" s="153">
        <v>1866.73</v>
      </c>
      <c r="H605" s="153">
        <v>4790.08</v>
      </c>
      <c r="I605" s="153">
        <v>22262.26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112127202022</v>
      </c>
      <c r="E607" s="157">
        <v>71103945803</v>
      </c>
      <c r="F607" s="157">
        <v>5324651004</v>
      </c>
      <c r="G607" s="157">
        <v>15130081534</v>
      </c>
      <c r="H607" s="157">
        <v>19528093445</v>
      </c>
      <c r="I607" s="157">
        <v>1040430236</v>
      </c>
    </row>
    <row r="608" spans="1:9" x14ac:dyDescent="0.2">
      <c r="A608" s="233" t="s">
        <v>112</v>
      </c>
      <c r="B608" s="234"/>
      <c r="C608" s="234"/>
      <c r="D608" s="158">
        <v>21690.69</v>
      </c>
      <c r="E608" s="159">
        <v>22476.13</v>
      </c>
      <c r="F608" s="159">
        <v>85430.89</v>
      </c>
      <c r="G608" s="159">
        <v>17455.3</v>
      </c>
      <c r="H608" s="159">
        <v>18428.12</v>
      </c>
      <c r="I608" s="159">
        <v>61090.38</v>
      </c>
    </row>
    <row r="609" spans="1:9" x14ac:dyDescent="0.2">
      <c r="A609" s="233" t="s">
        <v>135</v>
      </c>
      <c r="B609" s="234"/>
      <c r="C609" s="234"/>
      <c r="D609" s="143">
        <v>5169369</v>
      </c>
      <c r="E609" s="144">
        <v>3163531</v>
      </c>
      <c r="F609" s="144">
        <v>62327</v>
      </c>
      <c r="G609" s="144">
        <v>866790</v>
      </c>
      <c r="H609" s="144">
        <v>1059690</v>
      </c>
      <c r="I609" s="144">
        <v>17031</v>
      </c>
    </row>
    <row r="610" spans="1:9" x14ac:dyDescent="0.2">
      <c r="A610" s="233" t="s">
        <v>113</v>
      </c>
      <c r="B610" s="234"/>
      <c r="C610" s="234"/>
      <c r="D610" s="87">
        <v>7.2800000000000004E-2</v>
      </c>
      <c r="E610" s="89">
        <v>4.4600000000000001E-2</v>
      </c>
      <c r="F610" s="89">
        <v>8.9999999999999998E-4</v>
      </c>
      <c r="G610" s="89">
        <v>1.2200000000000001E-2</v>
      </c>
      <c r="H610" s="89">
        <v>1.49E-2</v>
      </c>
      <c r="I610" s="89">
        <v>2.0000000000000001E-4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1.32</v>
      </c>
      <c r="E612" s="142">
        <v>0.71</v>
      </c>
      <c r="F612" s="142">
        <v>0.06</v>
      </c>
      <c r="G612" s="142">
        <v>0.74</v>
      </c>
      <c r="H612" s="142">
        <v>0.26</v>
      </c>
      <c r="I612" s="142">
        <v>0</v>
      </c>
    </row>
    <row r="613" spans="1:9" x14ac:dyDescent="0.2">
      <c r="A613" s="233" t="s">
        <v>138</v>
      </c>
      <c r="B613" s="234"/>
      <c r="C613" s="234"/>
      <c r="D613" s="141">
        <v>1.07</v>
      </c>
      <c r="E613" s="142">
        <v>0.74</v>
      </c>
      <c r="F613" s="142">
        <v>0.02</v>
      </c>
      <c r="G613" s="142">
        <v>0.52</v>
      </c>
      <c r="H613" s="142">
        <v>0.26</v>
      </c>
      <c r="I613" s="142">
        <v>0</v>
      </c>
    </row>
    <row r="614" spans="1:9" x14ac:dyDescent="0.2">
      <c r="A614" s="233" t="s">
        <v>139</v>
      </c>
      <c r="B614" s="234"/>
      <c r="C614" s="234"/>
      <c r="D614" s="141">
        <v>0.87</v>
      </c>
      <c r="E614" s="142">
        <v>0.6</v>
      </c>
      <c r="F614" s="142">
        <v>0.02</v>
      </c>
      <c r="G614" s="142">
        <v>0.33</v>
      </c>
      <c r="H614" s="142">
        <v>0.25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0.48</v>
      </c>
      <c r="E615" s="142">
        <v>0.39</v>
      </c>
      <c r="F615" s="142">
        <v>0.01</v>
      </c>
      <c r="G615" s="142">
        <v>0.08</v>
      </c>
      <c r="H615" s="142">
        <v>0.2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25.04</v>
      </c>
      <c r="E616" s="142">
        <v>15.75</v>
      </c>
      <c r="F616" s="142">
        <v>0.64</v>
      </c>
      <c r="G616" s="142">
        <v>7.51</v>
      </c>
      <c r="H616" s="142">
        <v>8.1999999999999993</v>
      </c>
      <c r="I616" s="142">
        <v>0.19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28.77</v>
      </c>
      <c r="E618" s="142">
        <v>18.190000000000001</v>
      </c>
      <c r="F618" s="142">
        <v>0.75</v>
      </c>
      <c r="G618" s="142">
        <v>9.18</v>
      </c>
      <c r="H618" s="142">
        <v>9.17</v>
      </c>
      <c r="I618" s="142">
        <v>0.2</v>
      </c>
    </row>
    <row r="619" spans="1:9" x14ac:dyDescent="0.2">
      <c r="A619" s="263" t="s">
        <v>144</v>
      </c>
      <c r="B619" s="234"/>
      <c r="C619" s="234"/>
      <c r="D619" s="141">
        <v>27.45</v>
      </c>
      <c r="E619" s="142">
        <v>17.48</v>
      </c>
      <c r="F619" s="142">
        <v>0.7</v>
      </c>
      <c r="G619" s="142">
        <v>8.44</v>
      </c>
      <c r="H619" s="142">
        <v>8.92</v>
      </c>
      <c r="I619" s="142">
        <v>0.2</v>
      </c>
    </row>
    <row r="620" spans="1:9" x14ac:dyDescent="0.2">
      <c r="A620" s="263" t="s">
        <v>145</v>
      </c>
      <c r="B620" s="234"/>
      <c r="C620" s="234"/>
      <c r="D620" s="141">
        <v>26.38</v>
      </c>
      <c r="E620" s="142">
        <v>16.739999999999998</v>
      </c>
      <c r="F620" s="142">
        <v>0.67</v>
      </c>
      <c r="G620" s="142">
        <v>7.92</v>
      </c>
      <c r="H620" s="142">
        <v>8.65</v>
      </c>
      <c r="I620" s="142">
        <v>0.2</v>
      </c>
    </row>
    <row r="621" spans="1:9" x14ac:dyDescent="0.2">
      <c r="A621" s="263" t="s">
        <v>146</v>
      </c>
      <c r="B621" s="234"/>
      <c r="C621" s="234"/>
      <c r="D621" s="141">
        <v>25.51</v>
      </c>
      <c r="E621" s="142">
        <v>16.14</v>
      </c>
      <c r="F621" s="142">
        <v>0.65</v>
      </c>
      <c r="G621" s="142">
        <v>7.59</v>
      </c>
      <c r="H621" s="142">
        <v>8.4</v>
      </c>
      <c r="I621" s="142">
        <v>0.2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6198986</v>
      </c>
      <c r="E623" s="144">
        <v>1997147</v>
      </c>
      <c r="F623" s="144">
        <v>231769</v>
      </c>
      <c r="G623" s="144">
        <v>4586857</v>
      </c>
      <c r="H623" s="144">
        <v>1574874</v>
      </c>
      <c r="I623" s="144">
        <v>25464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0.55379999999999996</v>
      </c>
      <c r="E625" s="89">
        <v>0.2964</v>
      </c>
      <c r="F625" s="89">
        <v>0.72650000000000003</v>
      </c>
      <c r="G625" s="89">
        <v>0.69810000000000005</v>
      </c>
      <c r="H625" s="89">
        <v>0.64490000000000003</v>
      </c>
      <c r="I625" s="89">
        <v>0.84350000000000003</v>
      </c>
    </row>
    <row r="626" spans="1:9" x14ac:dyDescent="0.2">
      <c r="A626" s="233" t="s">
        <v>150</v>
      </c>
      <c r="B626" s="234"/>
      <c r="C626" s="234"/>
      <c r="D626" s="87">
        <v>6.0000000000000001E-3</v>
      </c>
      <c r="E626" s="89">
        <v>2.4199999999999999E-2</v>
      </c>
      <c r="F626" s="89">
        <v>0</v>
      </c>
      <c r="G626" s="89">
        <v>5.0000000000000001E-4</v>
      </c>
      <c r="H626" s="89">
        <v>1E-4</v>
      </c>
      <c r="I626" s="89">
        <v>5.7999999999999996E-3</v>
      </c>
    </row>
    <row r="627" spans="1:9" x14ac:dyDescent="0.2">
      <c r="A627" s="233" t="s">
        <v>151</v>
      </c>
      <c r="B627" s="234"/>
      <c r="C627" s="234"/>
      <c r="D627" s="87">
        <v>2.8E-3</v>
      </c>
      <c r="E627" s="89">
        <v>1.12E-2</v>
      </c>
      <c r="F627" s="89">
        <v>0</v>
      </c>
      <c r="G627" s="89">
        <v>2.0000000000000001E-4</v>
      </c>
      <c r="H627" s="89">
        <v>2.0000000000000001E-4</v>
      </c>
      <c r="I627" s="89">
        <v>3.0000000000000001E-3</v>
      </c>
    </row>
    <row r="628" spans="1:9" x14ac:dyDescent="0.2">
      <c r="A628" s="233" t="s">
        <v>152</v>
      </c>
      <c r="B628" s="234"/>
      <c r="C628" s="234"/>
      <c r="D628" s="87">
        <v>2.2000000000000001E-3</v>
      </c>
      <c r="E628" s="89">
        <v>8.8999999999999999E-3</v>
      </c>
      <c r="F628" s="89">
        <v>0</v>
      </c>
      <c r="G628" s="89">
        <v>1E-4</v>
      </c>
      <c r="H628" s="89">
        <v>1.2999999999999999E-3</v>
      </c>
      <c r="I628" s="89">
        <v>2.9999999999999997E-4</v>
      </c>
    </row>
    <row r="629" spans="1:9" x14ac:dyDescent="0.2">
      <c r="A629" s="233" t="s">
        <v>153</v>
      </c>
      <c r="B629" s="234"/>
      <c r="C629" s="234"/>
      <c r="D629" s="87">
        <v>0.1221</v>
      </c>
      <c r="E629" s="89">
        <v>3.0700000000000002E-2</v>
      </c>
      <c r="F629" s="89">
        <v>2.47E-2</v>
      </c>
      <c r="G629" s="89">
        <v>0.1847</v>
      </c>
      <c r="H629" s="89">
        <v>2.1399999999999999E-2</v>
      </c>
      <c r="I629" s="89">
        <v>2.46E-2</v>
      </c>
    </row>
    <row r="630" spans="1:9" x14ac:dyDescent="0.2">
      <c r="A630" s="233" t="s">
        <v>154</v>
      </c>
      <c r="B630" s="234"/>
      <c r="C630" s="234"/>
      <c r="D630" s="87">
        <v>1.9400000000000001E-2</v>
      </c>
      <c r="E630" s="89">
        <v>3.3399999999999999E-2</v>
      </c>
      <c r="F630" s="89">
        <v>2.01E-2</v>
      </c>
      <c r="G630" s="89">
        <v>1.2200000000000001E-2</v>
      </c>
      <c r="H630" s="89">
        <v>1.4500000000000001E-2</v>
      </c>
      <c r="I630" s="89">
        <v>8.8999999999999999E-3</v>
      </c>
    </row>
    <row r="631" spans="1:9" x14ac:dyDescent="0.2">
      <c r="A631" s="233" t="s">
        <v>155</v>
      </c>
      <c r="B631" s="234"/>
      <c r="C631" s="234"/>
      <c r="D631" s="87">
        <v>1.43E-2</v>
      </c>
      <c r="E631" s="89">
        <v>3.1099999999999999E-2</v>
      </c>
      <c r="F631" s="89">
        <v>8.6999999999999994E-3</v>
      </c>
      <c r="G631" s="89">
        <v>6.3E-3</v>
      </c>
      <c r="H631" s="89">
        <v>1.11E-2</v>
      </c>
      <c r="I631" s="89">
        <v>7.6E-3</v>
      </c>
    </row>
    <row r="632" spans="1:9" x14ac:dyDescent="0.2">
      <c r="A632" s="233" t="s">
        <v>156</v>
      </c>
      <c r="B632" s="234"/>
      <c r="C632" s="234"/>
      <c r="D632" s="87">
        <v>1.24E-2</v>
      </c>
      <c r="E632" s="89">
        <v>2.75E-2</v>
      </c>
      <c r="F632" s="89">
        <v>6.7999999999999996E-3</v>
      </c>
      <c r="G632" s="89">
        <v>5.3E-3</v>
      </c>
      <c r="H632" s="89">
        <v>0.01</v>
      </c>
      <c r="I632" s="89">
        <v>4.1000000000000003E-3</v>
      </c>
    </row>
    <row r="633" spans="1:9" x14ac:dyDescent="0.2">
      <c r="A633" s="233" t="s">
        <v>157</v>
      </c>
      <c r="B633" s="234"/>
      <c r="C633" s="234"/>
      <c r="D633" s="87">
        <v>6.6E-3</v>
      </c>
      <c r="E633" s="89">
        <v>1.7399999999999999E-2</v>
      </c>
      <c r="F633" s="89">
        <v>4.0000000000000001E-3</v>
      </c>
      <c r="G633" s="89">
        <v>1.2999999999999999E-3</v>
      </c>
      <c r="H633" s="89">
        <v>7.4000000000000003E-3</v>
      </c>
      <c r="I633" s="89">
        <v>3.3999999999999998E-3</v>
      </c>
    </row>
    <row r="634" spans="1:9" x14ac:dyDescent="0.2">
      <c r="A634" s="233" t="s">
        <v>158</v>
      </c>
      <c r="B634" s="234"/>
      <c r="C634" s="234"/>
      <c r="D634" s="87">
        <v>0.26040000000000002</v>
      </c>
      <c r="E634" s="89">
        <v>0.51919999999999999</v>
      </c>
      <c r="F634" s="89">
        <v>0.20899999999999999</v>
      </c>
      <c r="G634" s="89">
        <v>9.1399999999999995E-2</v>
      </c>
      <c r="H634" s="89">
        <v>0.28910000000000002</v>
      </c>
      <c r="I634" s="89">
        <v>9.8799999999999999E-2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0.44619999999999999</v>
      </c>
      <c r="E636" s="89">
        <v>0.7036</v>
      </c>
      <c r="F636" s="89">
        <v>0.27350000000000002</v>
      </c>
      <c r="G636" s="89">
        <v>0.3019</v>
      </c>
      <c r="H636" s="89">
        <v>0.35510000000000003</v>
      </c>
      <c r="I636" s="89">
        <v>0.1565</v>
      </c>
    </row>
    <row r="637" spans="1:9" x14ac:dyDescent="0.2">
      <c r="A637" s="233" t="s">
        <v>160</v>
      </c>
      <c r="B637" s="234"/>
      <c r="C637" s="234"/>
      <c r="D637" s="87">
        <v>0.44019999999999998</v>
      </c>
      <c r="E637" s="89">
        <v>0.6794</v>
      </c>
      <c r="F637" s="89">
        <v>0.27350000000000002</v>
      </c>
      <c r="G637" s="89">
        <v>0.3014</v>
      </c>
      <c r="H637" s="89">
        <v>0.35499999999999998</v>
      </c>
      <c r="I637" s="89">
        <v>0.1507</v>
      </c>
    </row>
    <row r="638" spans="1:9" x14ac:dyDescent="0.2">
      <c r="A638" s="233" t="s">
        <v>161</v>
      </c>
      <c r="B638" s="234"/>
      <c r="C638" s="234"/>
      <c r="D638" s="87">
        <v>0.43740000000000001</v>
      </c>
      <c r="E638" s="89">
        <v>0.66820000000000002</v>
      </c>
      <c r="F638" s="89">
        <v>0.27350000000000002</v>
      </c>
      <c r="G638" s="89">
        <v>0.30130000000000001</v>
      </c>
      <c r="H638" s="89">
        <v>0.35489999999999999</v>
      </c>
      <c r="I638" s="89">
        <v>0.1477</v>
      </c>
    </row>
    <row r="639" spans="1:9" x14ac:dyDescent="0.2">
      <c r="A639" s="233" t="s">
        <v>162</v>
      </c>
      <c r="B639" s="234"/>
      <c r="C639" s="234"/>
      <c r="D639" s="87">
        <v>0.43509999999999999</v>
      </c>
      <c r="E639" s="89">
        <v>0.6593</v>
      </c>
      <c r="F639" s="89">
        <v>0.27339999999999998</v>
      </c>
      <c r="G639" s="89">
        <v>0.30120000000000002</v>
      </c>
      <c r="H639" s="89">
        <v>0.35360000000000003</v>
      </c>
      <c r="I639" s="89">
        <v>0.1474</v>
      </c>
    </row>
    <row r="640" spans="1:9" x14ac:dyDescent="0.2">
      <c r="A640" s="233" t="s">
        <v>163</v>
      </c>
      <c r="B640" s="234"/>
      <c r="C640" s="234"/>
      <c r="D640" s="87">
        <v>0.313</v>
      </c>
      <c r="E640" s="89">
        <v>0.62860000000000005</v>
      </c>
      <c r="F640" s="89">
        <v>0.2487</v>
      </c>
      <c r="G640" s="89">
        <v>0.11650000000000001</v>
      </c>
      <c r="H640" s="89">
        <v>0.3322</v>
      </c>
      <c r="I640" s="89">
        <v>0.12280000000000001</v>
      </c>
    </row>
    <row r="641" spans="1:9" x14ac:dyDescent="0.2">
      <c r="A641" s="233" t="s">
        <v>164</v>
      </c>
      <c r="B641" s="234"/>
      <c r="C641" s="234"/>
      <c r="D641" s="87">
        <v>0.29360000000000003</v>
      </c>
      <c r="E641" s="89">
        <v>0.59519999999999995</v>
      </c>
      <c r="F641" s="89">
        <v>0.2286</v>
      </c>
      <c r="G641" s="89">
        <v>0.1043</v>
      </c>
      <c r="H641" s="89">
        <v>0.31759999999999999</v>
      </c>
      <c r="I641" s="89">
        <v>0.1139</v>
      </c>
    </row>
    <row r="642" spans="1:9" x14ac:dyDescent="0.2">
      <c r="A642" s="233" t="s">
        <v>165</v>
      </c>
      <c r="B642" s="234"/>
      <c r="C642" s="234"/>
      <c r="D642" s="87">
        <v>0.27939999999999998</v>
      </c>
      <c r="E642" s="89">
        <v>0.56410000000000005</v>
      </c>
      <c r="F642" s="89">
        <v>0.21990000000000001</v>
      </c>
      <c r="G642" s="89">
        <v>9.8000000000000004E-2</v>
      </c>
      <c r="H642" s="89">
        <v>0.30649999999999999</v>
      </c>
      <c r="I642" s="89">
        <v>0.10630000000000001</v>
      </c>
    </row>
    <row r="643" spans="1:9" x14ac:dyDescent="0.2">
      <c r="A643" s="233" t="s">
        <v>166</v>
      </c>
      <c r="B643" s="234"/>
      <c r="C643" s="234"/>
      <c r="D643" s="87">
        <v>0.26700000000000002</v>
      </c>
      <c r="E643" s="89">
        <v>0.53659999999999997</v>
      </c>
      <c r="F643" s="89">
        <v>0.21299999999999999</v>
      </c>
      <c r="G643" s="89">
        <v>9.2700000000000005E-2</v>
      </c>
      <c r="H643" s="89">
        <v>0.29659999999999997</v>
      </c>
      <c r="I643" s="89">
        <v>0.1022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518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518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4.4267529204415804E-2</v>
      </c>
      <c r="C772" s="96">
        <f t="shared" ref="C772:C779" si="24">-D68/$B$58</f>
        <v>-4.4798915851378546E-2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7.8971347322353169E-2</v>
      </c>
      <c r="C773" s="96">
        <f t="shared" si="24"/>
        <v>-7.0145159949128719E-2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2.6303264457000507E-2</v>
      </c>
      <c r="C774" s="96">
        <f t="shared" si="24"/>
        <v>-2.4670773759388226E-2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5.4639931858652152E-2</v>
      </c>
      <c r="C775" s="96">
        <f t="shared" si="24"/>
        <v>-5.5897854900980544E-2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8.1085532024660539E-2</v>
      </c>
      <c r="C776" s="96">
        <f t="shared" si="24"/>
        <v>-9.0083645951660296E-2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6.9670083306343653E-2</v>
      </c>
      <c r="C777" s="96">
        <f t="shared" si="24"/>
        <v>-7.5109055372835909E-2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5.9960790257844884E-2</v>
      </c>
      <c r="C778" s="96">
        <f t="shared" si="24"/>
        <v>-8.0032247778002247E-2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6.3946065254180368E-2</v>
      </c>
      <c r="C779" s="96">
        <f t="shared" si="24"/>
        <v>-8.0417802751174453E-2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74.89</v>
      </c>
      <c r="D785" s="97">
        <v>80.33</v>
      </c>
      <c r="E785" s="97">
        <v>82.02</v>
      </c>
      <c r="F785" s="97">
        <v>74.540000000000006</v>
      </c>
      <c r="G785" s="94">
        <v>36.869999999999997</v>
      </c>
      <c r="H785" s="97">
        <v>43.32</v>
      </c>
      <c r="I785" s="97">
        <v>40.74</v>
      </c>
      <c r="J785" s="97">
        <v>34.1</v>
      </c>
      <c r="K785" s="94">
        <v>14.91</v>
      </c>
      <c r="L785" s="94">
        <v>10.75</v>
      </c>
      <c r="M785" s="94">
        <v>13.44</v>
      </c>
      <c r="N785" s="97">
        <v>13.25</v>
      </c>
      <c r="O785" s="94">
        <v>2.63</v>
      </c>
      <c r="P785" s="94">
        <v>1.92</v>
      </c>
      <c r="Q785" s="94">
        <v>2.48</v>
      </c>
      <c r="R785" s="97">
        <v>2.79</v>
      </c>
      <c r="W785" s="93"/>
    </row>
    <row r="786" spans="1:23" x14ac:dyDescent="0.2">
      <c r="A786" s="94"/>
      <c r="B786" s="94" t="s">
        <v>225</v>
      </c>
      <c r="C786" s="94">
        <v>94.49</v>
      </c>
      <c r="D786" s="97">
        <v>93.3</v>
      </c>
      <c r="E786" s="97">
        <v>84.3</v>
      </c>
      <c r="F786" s="97">
        <v>79.239999999999995</v>
      </c>
      <c r="G786" s="94">
        <v>47.28</v>
      </c>
      <c r="H786" s="97">
        <v>46.4</v>
      </c>
      <c r="I786" s="97">
        <v>39.58</v>
      </c>
      <c r="J786" s="97">
        <v>36.76</v>
      </c>
      <c r="K786" s="94">
        <v>15.22</v>
      </c>
      <c r="L786" s="94">
        <v>15.79</v>
      </c>
      <c r="M786" s="94">
        <v>15.37</v>
      </c>
      <c r="N786" s="97">
        <v>14.02</v>
      </c>
      <c r="O786" s="94">
        <v>3.25</v>
      </c>
      <c r="P786" s="94">
        <v>2.89</v>
      </c>
      <c r="Q786" s="94">
        <v>3.26</v>
      </c>
      <c r="R786" s="97">
        <v>2.63</v>
      </c>
      <c r="W786" s="93"/>
    </row>
    <row r="787" spans="1:23" x14ac:dyDescent="0.2">
      <c r="A787" s="94"/>
      <c r="B787" s="94" t="s">
        <v>226</v>
      </c>
      <c r="C787" s="94">
        <v>97.28</v>
      </c>
      <c r="D787" s="97">
        <v>93.27</v>
      </c>
      <c r="E787" s="97">
        <v>101.7</v>
      </c>
      <c r="F787" s="97">
        <v>102.88</v>
      </c>
      <c r="G787" s="94">
        <v>51.7</v>
      </c>
      <c r="H787" s="97">
        <v>43.79</v>
      </c>
      <c r="I787" s="97">
        <v>46.47</v>
      </c>
      <c r="J787" s="97">
        <v>44.49</v>
      </c>
      <c r="K787" s="94">
        <v>14.52</v>
      </c>
      <c r="L787" s="94">
        <v>16.190000000000001</v>
      </c>
      <c r="M787" s="94">
        <v>20.07</v>
      </c>
      <c r="N787" s="97">
        <v>19.53</v>
      </c>
      <c r="O787" s="94">
        <v>2.8</v>
      </c>
      <c r="P787" s="94">
        <v>3.53</v>
      </c>
      <c r="Q787" s="94">
        <v>3.72</v>
      </c>
      <c r="R787" s="97">
        <v>3.97</v>
      </c>
      <c r="W787" s="93"/>
    </row>
    <row r="788" spans="1:23" x14ac:dyDescent="0.2">
      <c r="A788" s="94"/>
      <c r="B788" s="94" t="s">
        <v>227</v>
      </c>
      <c r="C788" s="94">
        <v>97.43</v>
      </c>
      <c r="D788" s="97">
        <v>65.09</v>
      </c>
      <c r="E788" s="97">
        <v>100.07</v>
      </c>
      <c r="F788" s="97">
        <v>92.29</v>
      </c>
      <c r="G788" s="94">
        <v>49.98</v>
      </c>
      <c r="H788" s="97">
        <v>28.44</v>
      </c>
      <c r="I788" s="97">
        <v>44.66</v>
      </c>
      <c r="J788" s="97">
        <v>37.840000000000003</v>
      </c>
      <c r="K788" s="94">
        <v>15.71</v>
      </c>
      <c r="L788" s="94">
        <v>12.79</v>
      </c>
      <c r="M788" s="94">
        <v>18.39</v>
      </c>
      <c r="N788" s="97">
        <v>18.649999999999999</v>
      </c>
      <c r="O788" s="94">
        <v>2.88</v>
      </c>
      <c r="P788" s="94">
        <v>2.34</v>
      </c>
      <c r="Q788" s="94">
        <v>3.49</v>
      </c>
      <c r="R788" s="97">
        <v>3.91</v>
      </c>
      <c r="W788" s="93"/>
    </row>
    <row r="789" spans="1:23" x14ac:dyDescent="0.2">
      <c r="A789" s="94"/>
      <c r="B789" s="94" t="s">
        <v>228</v>
      </c>
      <c r="C789" s="94">
        <v>99.41</v>
      </c>
      <c r="D789" s="97">
        <v>61.28</v>
      </c>
      <c r="E789" s="97">
        <v>97.91</v>
      </c>
      <c r="F789" s="97">
        <v>98.75</v>
      </c>
      <c r="G789" s="94">
        <v>48.59</v>
      </c>
      <c r="H789" s="97">
        <v>26.44</v>
      </c>
      <c r="I789" s="97">
        <v>42.16</v>
      </c>
      <c r="J789" s="97">
        <v>39.68</v>
      </c>
      <c r="K789" s="94">
        <v>17.399999999999999</v>
      </c>
      <c r="L789" s="94">
        <v>12.22</v>
      </c>
      <c r="M789" s="94">
        <v>19.66</v>
      </c>
      <c r="N789" s="97">
        <v>20.14</v>
      </c>
      <c r="O789" s="94">
        <v>3.39</v>
      </c>
      <c r="P789" s="94">
        <v>2.62</v>
      </c>
      <c r="Q789" s="94">
        <v>3.98</v>
      </c>
      <c r="R789" s="97">
        <v>4.6100000000000003</v>
      </c>
      <c r="W789" s="93"/>
    </row>
    <row r="790" spans="1:23" x14ac:dyDescent="0.2">
      <c r="A790" s="94"/>
      <c r="B790" s="94" t="s">
        <v>229</v>
      </c>
      <c r="C790" s="94">
        <v>92.69</v>
      </c>
      <c r="D790" s="97">
        <v>77.22</v>
      </c>
      <c r="E790" s="97">
        <v>99.41</v>
      </c>
      <c r="F790" s="97">
        <v>90.73</v>
      </c>
      <c r="G790" s="94">
        <v>44.74</v>
      </c>
      <c r="H790" s="97">
        <v>35.67</v>
      </c>
      <c r="I790" s="97">
        <v>42.82</v>
      </c>
      <c r="J790" s="97">
        <v>37.659999999999997</v>
      </c>
      <c r="K790" s="94">
        <v>16.71</v>
      </c>
      <c r="L790" s="94">
        <v>14.33</v>
      </c>
      <c r="M790" s="94">
        <v>18.47</v>
      </c>
      <c r="N790" s="97">
        <v>18.600000000000001</v>
      </c>
      <c r="O790" s="94">
        <v>3.11</v>
      </c>
      <c r="P790" s="94">
        <v>2.65</v>
      </c>
      <c r="Q790" s="94">
        <v>3.51</v>
      </c>
      <c r="R790" s="97">
        <v>3.81</v>
      </c>
      <c r="W790" s="93"/>
    </row>
    <row r="791" spans="1:23" x14ac:dyDescent="0.2">
      <c r="A791" s="94"/>
      <c r="B791" s="94" t="s">
        <v>230</v>
      </c>
      <c r="C791" s="94">
        <v>91.4</v>
      </c>
      <c r="D791" s="97">
        <v>79.260000000000005</v>
      </c>
      <c r="E791" s="97">
        <v>85.73</v>
      </c>
      <c r="F791" s="97">
        <v>86.66</v>
      </c>
      <c r="G791" s="94">
        <v>46.41</v>
      </c>
      <c r="H791" s="97">
        <v>36.01</v>
      </c>
      <c r="I791" s="97">
        <v>38.75</v>
      </c>
      <c r="J791" s="97">
        <v>34.840000000000003</v>
      </c>
      <c r="K791" s="94">
        <v>15.9</v>
      </c>
      <c r="L791" s="94">
        <v>15.55</v>
      </c>
      <c r="M791" s="94">
        <v>15.99</v>
      </c>
      <c r="N791" s="97">
        <v>18.21</v>
      </c>
      <c r="O791" s="94">
        <v>2.65</v>
      </c>
      <c r="P791" s="94">
        <v>2.67</v>
      </c>
      <c r="Q791" s="94">
        <v>3.37</v>
      </c>
      <c r="R791" s="97">
        <v>3.71</v>
      </c>
      <c r="W791" s="93"/>
    </row>
    <row r="792" spans="1:23" x14ac:dyDescent="0.2">
      <c r="A792" s="94"/>
      <c r="B792" s="94" t="s">
        <v>231</v>
      </c>
      <c r="C792" s="94">
        <v>87.18</v>
      </c>
      <c r="D792" s="97">
        <v>81.650000000000006</v>
      </c>
      <c r="E792" s="97">
        <v>83.91</v>
      </c>
      <c r="F792" s="97">
        <v>91.14</v>
      </c>
      <c r="G792" s="94">
        <v>42.15</v>
      </c>
      <c r="H792" s="97">
        <v>36.6</v>
      </c>
      <c r="I792" s="97">
        <v>37.840000000000003</v>
      </c>
      <c r="J792" s="97">
        <v>37.1</v>
      </c>
      <c r="K792" s="94">
        <v>16.420000000000002</v>
      </c>
      <c r="L792" s="94">
        <v>15.13</v>
      </c>
      <c r="M792" s="94">
        <v>16.04</v>
      </c>
      <c r="N792" s="97">
        <v>19.09</v>
      </c>
      <c r="O792" s="94">
        <v>2.58</v>
      </c>
      <c r="P792" s="94">
        <v>2.63</v>
      </c>
      <c r="Q792" s="94">
        <v>3.31</v>
      </c>
      <c r="R792" s="97">
        <v>3.6</v>
      </c>
      <c r="W792" s="93"/>
    </row>
    <row r="793" spans="1:23" x14ac:dyDescent="0.2">
      <c r="A793" s="94"/>
      <c r="B793" s="94" t="s">
        <v>232</v>
      </c>
      <c r="C793" s="94">
        <v>96.04</v>
      </c>
      <c r="D793" s="97">
        <v>89</v>
      </c>
      <c r="E793" s="97">
        <v>88.94</v>
      </c>
      <c r="F793" s="97">
        <v>88.01</v>
      </c>
      <c r="G793" s="94">
        <v>46.8</v>
      </c>
      <c r="H793" s="97">
        <v>40.590000000000003</v>
      </c>
      <c r="I793" s="97">
        <v>39.81</v>
      </c>
      <c r="J793" s="97">
        <v>38.130000000000003</v>
      </c>
      <c r="K793" s="94">
        <v>16.760000000000002</v>
      </c>
      <c r="L793" s="94">
        <v>17.350000000000001</v>
      </c>
      <c r="M793" s="94">
        <v>17.309999999999999</v>
      </c>
      <c r="N793" s="97">
        <v>16.16</v>
      </c>
      <c r="O793" s="94">
        <v>3.13</v>
      </c>
      <c r="P793" s="94">
        <v>3.18</v>
      </c>
      <c r="Q793" s="94">
        <v>3.25</v>
      </c>
      <c r="R793" s="97">
        <v>3.18</v>
      </c>
      <c r="W793" s="93"/>
    </row>
    <row r="794" spans="1:23" x14ac:dyDescent="0.2">
      <c r="A794" s="94"/>
      <c r="B794" s="94" t="s">
        <v>233</v>
      </c>
      <c r="C794" s="94">
        <v>101.89</v>
      </c>
      <c r="D794" s="97">
        <v>93.2</v>
      </c>
      <c r="E794" s="97">
        <v>90.18</v>
      </c>
      <c r="F794" s="97">
        <v>86.04</v>
      </c>
      <c r="G794" s="94">
        <v>52.28</v>
      </c>
      <c r="H794" s="97">
        <v>43.79</v>
      </c>
      <c r="I794" s="97">
        <v>38.619999999999997</v>
      </c>
      <c r="J794" s="97">
        <v>36.08</v>
      </c>
      <c r="K794" s="94">
        <v>16.100000000000001</v>
      </c>
      <c r="L794" s="94">
        <v>18.149999999999999</v>
      </c>
      <c r="M794" s="94">
        <v>17.64</v>
      </c>
      <c r="N794" s="97">
        <v>16.37</v>
      </c>
      <c r="O794" s="94">
        <v>4.03</v>
      </c>
      <c r="P794" s="94">
        <v>3.26</v>
      </c>
      <c r="Q794" s="94">
        <v>3.55</v>
      </c>
      <c r="R794" s="97">
        <v>3.63</v>
      </c>
      <c r="W794" s="93"/>
    </row>
    <row r="795" spans="1:23" x14ac:dyDescent="0.2">
      <c r="A795" s="94"/>
      <c r="B795" s="94" t="s">
        <v>234</v>
      </c>
      <c r="C795" s="94">
        <v>90.98</v>
      </c>
      <c r="D795" s="97">
        <v>85.61</v>
      </c>
      <c r="E795" s="97">
        <v>85.21</v>
      </c>
      <c r="F795" s="97">
        <v>89.44</v>
      </c>
      <c r="G795" s="94">
        <v>49.38</v>
      </c>
      <c r="H795" s="97">
        <v>40.549999999999997</v>
      </c>
      <c r="I795" s="97">
        <v>38.65</v>
      </c>
      <c r="J795" s="97">
        <v>39.19</v>
      </c>
      <c r="K795" s="94">
        <v>12.68</v>
      </c>
      <c r="L795" s="94">
        <v>15.38</v>
      </c>
      <c r="M795" s="94">
        <v>16.09</v>
      </c>
      <c r="N795" s="97">
        <v>15.94</v>
      </c>
      <c r="O795" s="94">
        <v>2.77</v>
      </c>
      <c r="P795" s="94">
        <v>3.13</v>
      </c>
      <c r="Q795" s="94">
        <v>2.79</v>
      </c>
      <c r="R795" s="97">
        <v>2.99</v>
      </c>
      <c r="W795" s="93"/>
    </row>
    <row r="796" spans="1:23" x14ac:dyDescent="0.2">
      <c r="A796" s="94"/>
      <c r="B796" s="94" t="s">
        <v>235</v>
      </c>
      <c r="C796" s="94">
        <v>84.51</v>
      </c>
      <c r="D796" s="97">
        <v>77.34</v>
      </c>
      <c r="E796" s="97">
        <v>89.64</v>
      </c>
      <c r="F796" s="97"/>
      <c r="G796" s="94">
        <v>43.36</v>
      </c>
      <c r="H796" s="97">
        <v>36.18</v>
      </c>
      <c r="I796" s="97">
        <v>41.03</v>
      </c>
      <c r="J796" s="97"/>
      <c r="K796" s="94">
        <v>13.04</v>
      </c>
      <c r="L796" s="94">
        <v>14.13</v>
      </c>
      <c r="M796" s="94">
        <v>15.76</v>
      </c>
      <c r="N796" s="97"/>
      <c r="O796" s="94">
        <v>2.46</v>
      </c>
      <c r="P796" s="94">
        <v>2.6</v>
      </c>
      <c r="Q796" s="94">
        <v>3.04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0.05</v>
      </c>
      <c r="D801" s="97">
        <v>0.01</v>
      </c>
      <c r="E801" s="97">
        <v>0.02</v>
      </c>
      <c r="F801" s="97">
        <v>0.04</v>
      </c>
      <c r="G801" s="94">
        <v>9.34</v>
      </c>
      <c r="H801" s="97">
        <v>10.96</v>
      </c>
      <c r="I801" s="97">
        <v>10.82</v>
      </c>
      <c r="J801" s="97">
        <v>9.9600000000000009</v>
      </c>
      <c r="K801" s="94">
        <v>1.22</v>
      </c>
      <c r="L801" s="94">
        <v>1.05</v>
      </c>
      <c r="M801" s="94">
        <v>0.61</v>
      </c>
      <c r="N801" s="97">
        <v>0.48</v>
      </c>
      <c r="O801" s="94">
        <v>9.8699999999999992</v>
      </c>
      <c r="P801" s="94">
        <v>12.3</v>
      </c>
      <c r="Q801" s="94">
        <v>13.9</v>
      </c>
      <c r="R801" s="97">
        <v>13.93</v>
      </c>
    </row>
    <row r="802" spans="1:18" x14ac:dyDescent="0.2">
      <c r="A802" s="94"/>
      <c r="B802" s="94" t="s">
        <v>225</v>
      </c>
      <c r="C802" s="94">
        <v>0.04</v>
      </c>
      <c r="D802" s="97">
        <v>0.02</v>
      </c>
      <c r="E802" s="97">
        <v>0.02</v>
      </c>
      <c r="F802" s="97">
        <v>7.0000000000000007E-2</v>
      </c>
      <c r="G802" s="94">
        <v>12.76</v>
      </c>
      <c r="H802" s="97">
        <v>11.63</v>
      </c>
      <c r="I802" s="97">
        <v>10.23</v>
      </c>
      <c r="J802" s="97">
        <v>9.23</v>
      </c>
      <c r="K802" s="94">
        <v>1.5</v>
      </c>
      <c r="L802" s="94">
        <v>1.25</v>
      </c>
      <c r="M802" s="94">
        <v>0.55000000000000004</v>
      </c>
      <c r="N802" s="97">
        <v>0.48</v>
      </c>
      <c r="O802" s="94">
        <v>14.44</v>
      </c>
      <c r="P802" s="94">
        <v>15.31</v>
      </c>
      <c r="Q802" s="94">
        <v>15.29</v>
      </c>
      <c r="R802" s="97">
        <v>16.05</v>
      </c>
    </row>
    <row r="803" spans="1:18" x14ac:dyDescent="0.2">
      <c r="A803" s="94"/>
      <c r="B803" s="94" t="s">
        <v>226</v>
      </c>
      <c r="C803" s="94">
        <v>0.06</v>
      </c>
      <c r="D803" s="97">
        <v>0.06</v>
      </c>
      <c r="E803" s="97">
        <v>0.05</v>
      </c>
      <c r="F803" s="97">
        <v>0.05</v>
      </c>
      <c r="G803" s="94">
        <v>12.54</v>
      </c>
      <c r="H803" s="97">
        <v>12.63</v>
      </c>
      <c r="I803" s="97">
        <v>12.51</v>
      </c>
      <c r="J803" s="97">
        <v>13.41</v>
      </c>
      <c r="K803" s="94">
        <v>1.27</v>
      </c>
      <c r="L803" s="94">
        <v>1.1000000000000001</v>
      </c>
      <c r="M803" s="94">
        <v>0.67</v>
      </c>
      <c r="N803" s="97">
        <v>0.71</v>
      </c>
      <c r="O803" s="94">
        <v>14.39</v>
      </c>
      <c r="P803" s="94">
        <v>15.96</v>
      </c>
      <c r="Q803" s="94">
        <v>18.21</v>
      </c>
      <c r="R803" s="97">
        <v>20.73</v>
      </c>
    </row>
    <row r="804" spans="1:18" x14ac:dyDescent="0.2">
      <c r="A804" s="94"/>
      <c r="B804" s="94" t="s">
        <v>227</v>
      </c>
      <c r="C804" s="94">
        <v>0.05</v>
      </c>
      <c r="D804" s="97">
        <v>0.01</v>
      </c>
      <c r="E804" s="97">
        <v>0.05</v>
      </c>
      <c r="F804" s="97">
        <v>7.0000000000000007E-2</v>
      </c>
      <c r="G804" s="94">
        <v>13.12</v>
      </c>
      <c r="H804" s="97">
        <v>9.9700000000000006</v>
      </c>
      <c r="I804" s="97">
        <v>13.73</v>
      </c>
      <c r="J804" s="97">
        <v>12.45</v>
      </c>
      <c r="K804" s="94">
        <v>1</v>
      </c>
      <c r="L804" s="94">
        <v>0.66</v>
      </c>
      <c r="M804" s="94">
        <v>0.71</v>
      </c>
      <c r="N804" s="97">
        <v>0.69</v>
      </c>
      <c r="O804" s="94">
        <v>14.67</v>
      </c>
      <c r="P804" s="94">
        <v>10.88</v>
      </c>
      <c r="Q804" s="94">
        <v>19.04</v>
      </c>
      <c r="R804" s="97">
        <v>18.670000000000002</v>
      </c>
    </row>
    <row r="805" spans="1:18" x14ac:dyDescent="0.2">
      <c r="A805" s="94"/>
      <c r="B805" s="94" t="s">
        <v>228</v>
      </c>
      <c r="C805" s="94">
        <v>0.05</v>
      </c>
      <c r="D805" s="97">
        <v>0.06</v>
      </c>
      <c r="E805" s="97">
        <v>0.01</v>
      </c>
      <c r="F805" s="97">
        <v>0.12</v>
      </c>
      <c r="G805" s="94">
        <v>14.03</v>
      </c>
      <c r="H805" s="97">
        <v>8.4499999999999993</v>
      </c>
      <c r="I805" s="97">
        <v>12.24</v>
      </c>
      <c r="J805" s="97">
        <v>13.72</v>
      </c>
      <c r="K805" s="94">
        <v>1.1200000000000001</v>
      </c>
      <c r="L805" s="94">
        <v>0.62</v>
      </c>
      <c r="M805" s="94">
        <v>0.66</v>
      </c>
      <c r="N805" s="97">
        <v>0.72</v>
      </c>
      <c r="O805" s="94">
        <v>14.83</v>
      </c>
      <c r="P805" s="94">
        <v>10.88</v>
      </c>
      <c r="Q805" s="94">
        <v>19.2</v>
      </c>
      <c r="R805" s="97">
        <v>19.760000000000002</v>
      </c>
    </row>
    <row r="806" spans="1:18" x14ac:dyDescent="0.2">
      <c r="A806" s="94"/>
      <c r="B806" s="94" t="s">
        <v>229</v>
      </c>
      <c r="C806" s="94">
        <v>0.05</v>
      </c>
      <c r="D806" s="97">
        <v>0.01</v>
      </c>
      <c r="E806" s="97">
        <v>0</v>
      </c>
      <c r="F806" s="97">
        <v>0.1</v>
      </c>
      <c r="G806" s="94">
        <v>12.56</v>
      </c>
      <c r="H806" s="97">
        <v>11.1</v>
      </c>
      <c r="I806" s="97">
        <v>11.8</v>
      </c>
      <c r="J806" s="97">
        <v>11.7</v>
      </c>
      <c r="K806" s="94">
        <v>1.08</v>
      </c>
      <c r="L806" s="94">
        <v>0.77</v>
      </c>
      <c r="M806" s="94">
        <v>0.6</v>
      </c>
      <c r="N806" s="97">
        <v>0.55000000000000004</v>
      </c>
      <c r="O806" s="94">
        <v>14.44</v>
      </c>
      <c r="P806" s="94">
        <v>12.69</v>
      </c>
      <c r="Q806" s="94">
        <v>22.23</v>
      </c>
      <c r="R806" s="97">
        <v>18.32</v>
      </c>
    </row>
    <row r="807" spans="1:18" x14ac:dyDescent="0.2">
      <c r="A807" s="94"/>
      <c r="B807" s="94" t="s">
        <v>230</v>
      </c>
      <c r="C807" s="94">
        <v>0.04</v>
      </c>
      <c r="D807" s="97">
        <v>0.06</v>
      </c>
      <c r="E807" s="97">
        <v>0.09</v>
      </c>
      <c r="F807" s="97">
        <v>0.04</v>
      </c>
      <c r="G807" s="94">
        <v>11.65</v>
      </c>
      <c r="H807" s="97">
        <v>10.44</v>
      </c>
      <c r="I807" s="97">
        <v>10.47</v>
      </c>
      <c r="J807" s="97">
        <v>11.42</v>
      </c>
      <c r="K807" s="94">
        <v>1.03</v>
      </c>
      <c r="L807" s="94">
        <v>0.72</v>
      </c>
      <c r="M807" s="94">
        <v>0.6</v>
      </c>
      <c r="N807" s="97">
        <v>0.57999999999999996</v>
      </c>
      <c r="O807" s="94">
        <v>13.72</v>
      </c>
      <c r="P807" s="94">
        <v>13.8</v>
      </c>
      <c r="Q807" s="94">
        <v>16.47</v>
      </c>
      <c r="R807" s="97">
        <v>17.86</v>
      </c>
    </row>
    <row r="808" spans="1:18" x14ac:dyDescent="0.2">
      <c r="A808" s="94"/>
      <c r="B808" s="94" t="s">
        <v>231</v>
      </c>
      <c r="C808" s="94">
        <v>0.05</v>
      </c>
      <c r="D808" s="97">
        <v>0.02</v>
      </c>
      <c r="E808" s="97">
        <v>0.05</v>
      </c>
      <c r="F808" s="97">
        <v>0.11</v>
      </c>
      <c r="G808" s="94">
        <v>12.42</v>
      </c>
      <c r="H808" s="97">
        <v>11.4</v>
      </c>
      <c r="I808" s="97">
        <v>10.130000000000001</v>
      </c>
      <c r="J808" s="97">
        <v>12.29</v>
      </c>
      <c r="K808" s="94">
        <v>1.03</v>
      </c>
      <c r="L808" s="94">
        <v>0.86</v>
      </c>
      <c r="M808" s="94">
        <v>0.52</v>
      </c>
      <c r="N808" s="97">
        <v>0.5</v>
      </c>
      <c r="O808" s="94">
        <v>12.54</v>
      </c>
      <c r="P808" s="94">
        <v>15.01</v>
      </c>
      <c r="Q808" s="94">
        <v>16.010000000000002</v>
      </c>
      <c r="R808" s="97">
        <v>18.46</v>
      </c>
    </row>
    <row r="809" spans="1:18" x14ac:dyDescent="0.2">
      <c r="A809" s="94"/>
      <c r="B809" s="94" t="s">
        <v>232</v>
      </c>
      <c r="C809" s="94">
        <v>0.02</v>
      </c>
      <c r="D809" s="97">
        <v>0.04</v>
      </c>
      <c r="E809" s="97">
        <v>0.01</v>
      </c>
      <c r="F809" s="97">
        <v>7.0000000000000007E-2</v>
      </c>
      <c r="G809" s="94">
        <v>13.2</v>
      </c>
      <c r="H809" s="97">
        <v>10.98</v>
      </c>
      <c r="I809" s="97">
        <v>10.96</v>
      </c>
      <c r="J809" s="97">
        <v>11.06</v>
      </c>
      <c r="K809" s="94">
        <v>1.08</v>
      </c>
      <c r="L809" s="94">
        <v>0.72</v>
      </c>
      <c r="M809" s="94">
        <v>0.5</v>
      </c>
      <c r="N809" s="97">
        <v>0.77</v>
      </c>
      <c r="O809" s="94">
        <v>15.06</v>
      </c>
      <c r="P809" s="94">
        <v>16.149999999999999</v>
      </c>
      <c r="Q809" s="94">
        <v>17.09</v>
      </c>
      <c r="R809" s="97">
        <v>18.64</v>
      </c>
    </row>
    <row r="810" spans="1:18" x14ac:dyDescent="0.2">
      <c r="A810" s="94"/>
      <c r="B810" s="94" t="s">
        <v>233</v>
      </c>
      <c r="C810" s="94">
        <v>0.05</v>
      </c>
      <c r="D810" s="97">
        <v>0.02</v>
      </c>
      <c r="E810" s="97">
        <v>0.02</v>
      </c>
      <c r="F810" s="97">
        <v>7.0000000000000007E-2</v>
      </c>
      <c r="G810" s="94">
        <v>12.25</v>
      </c>
      <c r="H810" s="97">
        <v>11.22</v>
      </c>
      <c r="I810" s="97">
        <v>11.42</v>
      </c>
      <c r="J810" s="97">
        <v>10.82</v>
      </c>
      <c r="K810" s="94">
        <v>1.23</v>
      </c>
      <c r="L810" s="94">
        <v>0.69</v>
      </c>
      <c r="M810" s="94">
        <v>0.66</v>
      </c>
      <c r="N810" s="97">
        <v>0.57999999999999996</v>
      </c>
      <c r="O810" s="94">
        <v>15.95</v>
      </c>
      <c r="P810" s="94">
        <v>16.05</v>
      </c>
      <c r="Q810" s="94">
        <v>18.27</v>
      </c>
      <c r="R810" s="97">
        <v>18.48</v>
      </c>
    </row>
    <row r="811" spans="1:18" x14ac:dyDescent="0.2">
      <c r="A811" s="94"/>
      <c r="B811" s="94" t="s">
        <v>234</v>
      </c>
      <c r="C811" s="94">
        <v>0</v>
      </c>
      <c r="D811" s="97">
        <v>0.02</v>
      </c>
      <c r="E811" s="97">
        <v>0.02</v>
      </c>
      <c r="F811" s="97">
        <v>0.04</v>
      </c>
      <c r="G811" s="94">
        <v>11.4</v>
      </c>
      <c r="H811" s="97">
        <v>11.65</v>
      </c>
      <c r="I811" s="97">
        <v>10.06</v>
      </c>
      <c r="J811" s="97">
        <v>11.82</v>
      </c>
      <c r="K811" s="94">
        <v>1.1200000000000001</v>
      </c>
      <c r="L811" s="94">
        <v>0.6</v>
      </c>
      <c r="M811" s="94">
        <v>0.52</v>
      </c>
      <c r="N811" s="97">
        <v>0.71</v>
      </c>
      <c r="O811" s="94">
        <v>13.64</v>
      </c>
      <c r="P811" s="94">
        <v>14.29</v>
      </c>
      <c r="Q811" s="94">
        <v>17.079999999999998</v>
      </c>
      <c r="R811" s="97">
        <v>18.75</v>
      </c>
    </row>
    <row r="812" spans="1:18" x14ac:dyDescent="0.2">
      <c r="A812" s="94"/>
      <c r="B812" s="94" t="s">
        <v>235</v>
      </c>
      <c r="C812" s="94">
        <v>0.04</v>
      </c>
      <c r="D812" s="97">
        <v>0.01</v>
      </c>
      <c r="E812" s="97">
        <v>0.05</v>
      </c>
      <c r="F812" s="97"/>
      <c r="G812" s="94">
        <v>11.66</v>
      </c>
      <c r="H812" s="97">
        <v>11.04</v>
      </c>
      <c r="I812" s="97">
        <v>11.6</v>
      </c>
      <c r="J812" s="97"/>
      <c r="K812" s="94">
        <v>0.79</v>
      </c>
      <c r="L812" s="94">
        <v>0.51</v>
      </c>
      <c r="M812" s="94">
        <v>0.5</v>
      </c>
      <c r="N812" s="97"/>
      <c r="O812" s="94">
        <v>13.17</v>
      </c>
      <c r="P812" s="94">
        <v>12.87</v>
      </c>
      <c r="Q812" s="94">
        <v>17.66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521</v>
      </c>
      <c r="C818" s="101">
        <v>6742462</v>
      </c>
      <c r="D818" s="101">
        <v>2215238</v>
      </c>
      <c r="E818" s="101">
        <v>4955566</v>
      </c>
      <c r="F818" s="101">
        <v>1638101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522</v>
      </c>
      <c r="C819" s="101">
        <v>6880334</v>
      </c>
      <c r="D819" s="101">
        <v>2189659</v>
      </c>
      <c r="E819" s="101">
        <v>5142509</v>
      </c>
      <c r="F819" s="101">
        <v>1626496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523</v>
      </c>
      <c r="C820" s="101">
        <v>6825680</v>
      </c>
      <c r="D820" s="101">
        <v>2167443</v>
      </c>
      <c r="E820" s="101">
        <v>5134466</v>
      </c>
      <c r="F820" s="101">
        <v>1514714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524</v>
      </c>
      <c r="C821" s="101">
        <v>6819319</v>
      </c>
      <c r="D821" s="101">
        <v>2146961</v>
      </c>
      <c r="E821" s="101">
        <v>5138276</v>
      </c>
      <c r="F821" s="101">
        <v>1522942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525</v>
      </c>
      <c r="C822" s="101">
        <v>6766431</v>
      </c>
      <c r="D822" s="101">
        <v>2103528</v>
      </c>
      <c r="E822" s="101">
        <v>5123864</v>
      </c>
      <c r="F822" s="101">
        <v>1525627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516</v>
      </c>
      <c r="C823" s="101">
        <v>6660395</v>
      </c>
      <c r="D823" s="101">
        <v>2115474</v>
      </c>
      <c r="E823" s="101">
        <v>5028142</v>
      </c>
      <c r="F823" s="101">
        <v>1551919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526</v>
      </c>
      <c r="C824" s="101">
        <v>6309799</v>
      </c>
      <c r="D824" s="101">
        <v>2085184</v>
      </c>
      <c r="E824" s="101">
        <v>4715766</v>
      </c>
      <c r="F824" s="101">
        <v>1544740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527</v>
      </c>
      <c r="C825" s="101">
        <v>6333034</v>
      </c>
      <c r="D825" s="101">
        <v>2086932</v>
      </c>
      <c r="E825" s="101">
        <v>4730703</v>
      </c>
      <c r="F825" s="101">
        <v>1569955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528</v>
      </c>
      <c r="C826" s="101">
        <v>6325797</v>
      </c>
      <c r="D826" s="101">
        <v>2090837</v>
      </c>
      <c r="E826" s="101">
        <v>4700269</v>
      </c>
      <c r="F826" s="101">
        <v>1564200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517</v>
      </c>
      <c r="C827" s="101">
        <v>6302702</v>
      </c>
      <c r="D827" s="101">
        <v>2107487</v>
      </c>
      <c r="E827" s="101">
        <v>4671028</v>
      </c>
      <c r="F827" s="101">
        <v>1579632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529</v>
      </c>
      <c r="C828" s="101">
        <v>6304590</v>
      </c>
      <c r="D828" s="101">
        <v>2100285</v>
      </c>
      <c r="E828" s="101">
        <v>4673959</v>
      </c>
      <c r="F828" s="101">
        <v>1583123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530</v>
      </c>
      <c r="C829" s="101">
        <v>6287184</v>
      </c>
      <c r="D829" s="101">
        <v>2095056</v>
      </c>
      <c r="E829" s="101">
        <v>4661683</v>
      </c>
      <c r="F829" s="101">
        <v>1583820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531</v>
      </c>
      <c r="C830" s="101">
        <v>6308785</v>
      </c>
      <c r="D830" s="101">
        <v>2104682</v>
      </c>
      <c r="E830" s="101">
        <v>4665577</v>
      </c>
      <c r="F830" s="101">
        <v>1609855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15672200</v>
      </c>
      <c r="D836" s="101">
        <v>5378840</v>
      </c>
      <c r="E836" s="101">
        <v>7792506</v>
      </c>
      <c r="F836" s="101">
        <v>2148255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15593504</v>
      </c>
      <c r="D837" s="101">
        <v>5332882</v>
      </c>
      <c r="E837" s="101">
        <v>7785394</v>
      </c>
      <c r="F837" s="101">
        <v>2141121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14737836</v>
      </c>
      <c r="D838" s="101">
        <v>5353122</v>
      </c>
      <c r="E838" s="101">
        <v>7098798</v>
      </c>
      <c r="F838" s="101">
        <v>1943851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14829847</v>
      </c>
      <c r="D839" s="101">
        <v>5436143</v>
      </c>
      <c r="E839" s="101">
        <v>7081556</v>
      </c>
      <c r="F839" s="101">
        <v>1966144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14812636</v>
      </c>
      <c r="D840" s="101">
        <v>5422195</v>
      </c>
      <c r="E840" s="101">
        <v>7060030</v>
      </c>
      <c r="F840" s="101">
        <v>1985118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14907993</v>
      </c>
      <c r="D841" s="101">
        <v>5579020</v>
      </c>
      <c r="E841" s="101">
        <v>6974055</v>
      </c>
      <c r="F841" s="101">
        <v>2044069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14918695</v>
      </c>
      <c r="D842" s="101">
        <v>5632428</v>
      </c>
      <c r="E842" s="101">
        <v>6932983</v>
      </c>
      <c r="F842" s="101">
        <v>2046275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15040734</v>
      </c>
      <c r="D843" s="101">
        <v>5640456</v>
      </c>
      <c r="E843" s="101">
        <v>6983424</v>
      </c>
      <c r="F843" s="101">
        <v>2105359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14940574</v>
      </c>
      <c r="D844" s="101">
        <v>5666079</v>
      </c>
      <c r="E844" s="101">
        <v>6850474</v>
      </c>
      <c r="F844" s="101">
        <v>2102879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16112219</v>
      </c>
      <c r="D845" s="101">
        <v>5776629</v>
      </c>
      <c r="E845" s="101">
        <v>7879263</v>
      </c>
      <c r="F845" s="101">
        <v>2126520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15844409</v>
      </c>
      <c r="D846" s="101">
        <v>5566056</v>
      </c>
      <c r="E846" s="101">
        <v>7878230</v>
      </c>
      <c r="F846" s="101">
        <v>2091627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15838945</v>
      </c>
      <c r="D847" s="101">
        <v>5605913</v>
      </c>
      <c r="E847" s="101">
        <v>7849744</v>
      </c>
      <c r="F847" s="101">
        <v>2094106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15845174</v>
      </c>
      <c r="D848" s="101">
        <v>5563936</v>
      </c>
      <c r="E848" s="101">
        <v>7859735</v>
      </c>
      <c r="F848" s="101">
        <v>2133387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192674096537</v>
      </c>
      <c r="D854" s="102">
        <v>82175518512</v>
      </c>
      <c r="E854" s="102">
        <v>15187461819</v>
      </c>
      <c r="F854" s="102">
        <v>14753075974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197486036448</v>
      </c>
      <c r="D855" s="102">
        <v>81050457081</v>
      </c>
      <c r="E855" s="102">
        <v>14780899569</v>
      </c>
      <c r="F855" s="102">
        <v>15681972242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193309303084</v>
      </c>
      <c r="D856" s="102">
        <v>81110089404</v>
      </c>
      <c r="E856" s="102">
        <v>13304668359</v>
      </c>
      <c r="F856" s="102">
        <v>14230495132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195247313430</v>
      </c>
      <c r="D857" s="102">
        <v>80776863449</v>
      </c>
      <c r="E857" s="102">
        <v>13746672208</v>
      </c>
      <c r="F857" s="102">
        <v>13732520693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194424589754</v>
      </c>
      <c r="D858" s="102">
        <v>80220696011</v>
      </c>
      <c r="E858" s="102">
        <v>13460421775</v>
      </c>
      <c r="F858" s="102">
        <v>13692226137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195745628932</v>
      </c>
      <c r="D859" s="102">
        <v>81530916207</v>
      </c>
      <c r="E859" s="102">
        <v>13275695065</v>
      </c>
      <c r="F859" s="102">
        <v>14089712969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192386169513</v>
      </c>
      <c r="D860" s="102">
        <v>81844972507</v>
      </c>
      <c r="E860" s="102">
        <v>12843421407</v>
      </c>
      <c r="F860" s="102">
        <v>13575134487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194813574638</v>
      </c>
      <c r="D861" s="102">
        <v>83311308059</v>
      </c>
      <c r="E861" s="102">
        <v>12900331207</v>
      </c>
      <c r="F861" s="102">
        <v>14202075137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193990653794</v>
      </c>
      <c r="D862" s="102">
        <v>83307180814</v>
      </c>
      <c r="E862" s="102">
        <v>12187014258</v>
      </c>
      <c r="F862" s="102">
        <v>14227621634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198132493310</v>
      </c>
      <c r="D863" s="102">
        <v>85001175684</v>
      </c>
      <c r="E863" s="102">
        <v>13282226411</v>
      </c>
      <c r="F863" s="102">
        <v>14157747972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196448521092</v>
      </c>
      <c r="D864" s="102">
        <v>83040412774</v>
      </c>
      <c r="E864" s="102">
        <v>13433881366</v>
      </c>
      <c r="F864" s="102">
        <v>14210063016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197973531874</v>
      </c>
      <c r="D865" s="102">
        <v>83588762343</v>
      </c>
      <c r="E865" s="102">
        <v>14667665619</v>
      </c>
      <c r="F865" s="102">
        <v>14209925628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201100669910</v>
      </c>
      <c r="D866" s="102">
        <v>85600930658</v>
      </c>
      <c r="E866" s="102">
        <v>15574275939</v>
      </c>
      <c r="F866" s="102">
        <v>14400181452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12294</v>
      </c>
      <c r="D872" s="102">
        <v>15278</v>
      </c>
      <c r="E872" s="102">
        <v>1949</v>
      </c>
      <c r="F872" s="102">
        <v>6867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12665</v>
      </c>
      <c r="D873" s="102">
        <v>15198</v>
      </c>
      <c r="E873" s="102">
        <v>1899</v>
      </c>
      <c r="F873" s="102">
        <v>7324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13117</v>
      </c>
      <c r="D874" s="102">
        <v>15152</v>
      </c>
      <c r="E874" s="102">
        <v>1874</v>
      </c>
      <c r="F874" s="102">
        <v>7321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13166</v>
      </c>
      <c r="D875" s="102">
        <v>14859</v>
      </c>
      <c r="E875" s="102">
        <v>1941</v>
      </c>
      <c r="F875" s="102">
        <v>6984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13126</v>
      </c>
      <c r="D876" s="102">
        <v>14795</v>
      </c>
      <c r="E876" s="102">
        <v>1907</v>
      </c>
      <c r="F876" s="102">
        <v>6897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13130</v>
      </c>
      <c r="D877" s="102">
        <v>14614</v>
      </c>
      <c r="E877" s="102">
        <v>1904</v>
      </c>
      <c r="F877" s="102">
        <v>6893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12896</v>
      </c>
      <c r="D878" s="102">
        <v>14531</v>
      </c>
      <c r="E878" s="102">
        <v>1853</v>
      </c>
      <c r="F878" s="102">
        <v>6634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12952</v>
      </c>
      <c r="D879" s="102">
        <v>14770</v>
      </c>
      <c r="E879" s="102">
        <v>1847</v>
      </c>
      <c r="F879" s="102">
        <v>6746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12984</v>
      </c>
      <c r="D880" s="102">
        <v>14703</v>
      </c>
      <c r="E880" s="102">
        <v>1779</v>
      </c>
      <c r="F880" s="102">
        <v>6766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12297</v>
      </c>
      <c r="D881" s="102">
        <v>14715</v>
      </c>
      <c r="E881" s="102">
        <v>1686</v>
      </c>
      <c r="F881" s="102">
        <v>6658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12399</v>
      </c>
      <c r="D882" s="102">
        <v>14919</v>
      </c>
      <c r="E882" s="102">
        <v>1705</v>
      </c>
      <c r="F882" s="102">
        <v>6794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12499</v>
      </c>
      <c r="D883" s="102">
        <v>14911</v>
      </c>
      <c r="E883" s="102">
        <v>1869</v>
      </c>
      <c r="F883" s="102">
        <v>6786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12692</v>
      </c>
      <c r="D884" s="102">
        <v>15385</v>
      </c>
      <c r="E884" s="102">
        <v>1982</v>
      </c>
      <c r="F884" s="102">
        <v>6750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1.47E-2</v>
      </c>
      <c r="D890" s="103">
        <v>7.1999999999999998E-3</v>
      </c>
      <c r="E890" s="103">
        <v>9.1000000000000004E-3</v>
      </c>
      <c r="F890" s="103">
        <v>1.9E-3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1.4200000000000001E-2</v>
      </c>
      <c r="D891" s="103">
        <v>7.3000000000000001E-3</v>
      </c>
      <c r="E891" s="103">
        <v>8.6E-3</v>
      </c>
      <c r="F891" s="103">
        <v>1.9E-3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1.8200000000000001E-2</v>
      </c>
      <c r="D892" s="103">
        <v>7.1999999999999998E-3</v>
      </c>
      <c r="E892" s="103">
        <v>1.46E-2</v>
      </c>
      <c r="F892" s="103">
        <v>1.8E-3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1.35E-2</v>
      </c>
      <c r="D893" s="103">
        <v>7.3000000000000001E-3</v>
      </c>
      <c r="E893" s="103">
        <v>7.7000000000000002E-3</v>
      </c>
      <c r="F893" s="103">
        <v>1.8E-3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1.3899999999999999E-2</v>
      </c>
      <c r="D894" s="103">
        <v>7.3000000000000001E-3</v>
      </c>
      <c r="E894" s="103">
        <v>8.2000000000000007E-3</v>
      </c>
      <c r="F894" s="103">
        <v>1.9E-3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1.35E-2</v>
      </c>
      <c r="D895" s="103">
        <v>7.4000000000000003E-3</v>
      </c>
      <c r="E895" s="103">
        <v>7.7000000000000002E-3</v>
      </c>
      <c r="F895" s="103">
        <v>2.0999999999999999E-3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1.3100000000000001E-2</v>
      </c>
      <c r="D896" s="103">
        <v>7.1000000000000004E-3</v>
      </c>
      <c r="E896" s="103">
        <v>7.4000000000000003E-3</v>
      </c>
      <c r="F896" s="103">
        <v>2.0999999999999999E-3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1.32E-2</v>
      </c>
      <c r="D897" s="103">
        <v>7.1000000000000004E-3</v>
      </c>
      <c r="E897" s="103">
        <v>7.4999999999999997E-3</v>
      </c>
      <c r="F897" s="103">
        <v>2.2000000000000001E-3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1.3599999999999999E-2</v>
      </c>
      <c r="D898" s="103">
        <v>7.1000000000000004E-3</v>
      </c>
      <c r="E898" s="103">
        <v>7.9000000000000008E-3</v>
      </c>
      <c r="F898" s="103">
        <v>2.3999999999999998E-3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1.32E-2</v>
      </c>
      <c r="D899" s="103">
        <v>7.1999999999999998E-3</v>
      </c>
      <c r="E899" s="103">
        <v>7.1999999999999998E-3</v>
      </c>
      <c r="F899" s="103">
        <v>2.5000000000000001E-3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1.32E-2</v>
      </c>
      <c r="D900" s="103">
        <v>7.1999999999999998E-3</v>
      </c>
      <c r="E900" s="103">
        <v>7.4999999999999997E-3</v>
      </c>
      <c r="F900" s="103">
        <v>2.5999999999999999E-3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1.32E-2</v>
      </c>
      <c r="D901" s="103">
        <v>7.1000000000000004E-3</v>
      </c>
      <c r="E901" s="103">
        <v>7.7999999999999996E-3</v>
      </c>
      <c r="F901" s="103">
        <v>2.5000000000000001E-3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1.32E-2</v>
      </c>
      <c r="D902" s="103">
        <v>7.1000000000000004E-3</v>
      </c>
      <c r="E902" s="103">
        <v>7.4000000000000003E-3</v>
      </c>
      <c r="F902" s="103">
        <v>2.5999999999999999E-3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8.8000000000000005E-3</v>
      </c>
      <c r="D908" s="103">
        <v>6.3E-3</v>
      </c>
      <c r="E908" s="103">
        <v>4.1000000000000003E-3</v>
      </c>
      <c r="F908" s="103">
        <v>1.9E-3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8.6999999999999994E-3</v>
      </c>
      <c r="D909" s="103">
        <v>6.3E-3</v>
      </c>
      <c r="E909" s="103">
        <v>3.3999999999999998E-3</v>
      </c>
      <c r="F909" s="103">
        <v>1.8E-3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8.2000000000000007E-3</v>
      </c>
      <c r="D910" s="103">
        <v>6.1999999999999998E-3</v>
      </c>
      <c r="E910" s="103">
        <v>2.5999999999999999E-3</v>
      </c>
      <c r="F910" s="103">
        <v>1.8E-3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1.2500000000000001E-2</v>
      </c>
      <c r="D911" s="103">
        <v>6.3E-3</v>
      </c>
      <c r="E911" s="103">
        <v>8.9999999999999993E-3</v>
      </c>
      <c r="F911" s="103">
        <v>1.6000000000000001E-3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8.0999999999999996E-3</v>
      </c>
      <c r="D912" s="103">
        <v>6.1999999999999998E-3</v>
      </c>
      <c r="E912" s="103">
        <v>2.5999999999999999E-3</v>
      </c>
      <c r="F912" s="103">
        <v>1.5E-3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8.6999999999999994E-3</v>
      </c>
      <c r="D913" s="103">
        <v>6.4000000000000003E-3</v>
      </c>
      <c r="E913" s="103">
        <v>3.0000000000000001E-3</v>
      </c>
      <c r="F913" s="103">
        <v>1.8E-3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8.5000000000000006E-3</v>
      </c>
      <c r="D914" s="103">
        <v>6.4999999999999997E-3</v>
      </c>
      <c r="E914" s="103">
        <v>2.7000000000000001E-3</v>
      </c>
      <c r="F914" s="103">
        <v>1.9E-3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8.6E-3</v>
      </c>
      <c r="D915" s="103">
        <v>6.3E-3</v>
      </c>
      <c r="E915" s="103">
        <v>2.8999999999999998E-3</v>
      </c>
      <c r="F915" s="103">
        <v>2.0999999999999999E-3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8.9999999999999993E-3</v>
      </c>
      <c r="D916" s="103">
        <v>6.6E-3</v>
      </c>
      <c r="E916" s="103">
        <v>3.0000000000000001E-3</v>
      </c>
      <c r="F916" s="103">
        <v>2.2000000000000001E-3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8.9999999999999993E-3</v>
      </c>
      <c r="D917" s="103">
        <v>6.4999999999999997E-3</v>
      </c>
      <c r="E917" s="103">
        <v>3.2000000000000002E-3</v>
      </c>
      <c r="F917" s="103">
        <v>2.0999999999999999E-3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9.4999999999999998E-3</v>
      </c>
      <c r="D918" s="103">
        <v>6.6E-3</v>
      </c>
      <c r="E918" s="103">
        <v>3.3E-3</v>
      </c>
      <c r="F918" s="103">
        <v>2.5000000000000001E-3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9.4999999999999998E-3</v>
      </c>
      <c r="D919" s="103">
        <v>6.4999999999999997E-3</v>
      </c>
      <c r="E919" s="103">
        <v>3.3999999999999998E-3</v>
      </c>
      <c r="F919" s="103">
        <v>2.7000000000000001E-3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1.0699999999999999E-2</v>
      </c>
      <c r="D920" s="103">
        <v>7.4000000000000003E-3</v>
      </c>
      <c r="E920" s="103">
        <v>5.1999999999999998E-3</v>
      </c>
      <c r="F920" s="103">
        <v>2.5999999999999999E-3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9.4999999999999998E-3</v>
      </c>
      <c r="D926" s="103">
        <v>6.7999999999999996E-3</v>
      </c>
      <c r="E926" s="103">
        <v>3.8999999999999998E-3</v>
      </c>
      <c r="F926" s="103">
        <v>1.9E-3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1.01E-2</v>
      </c>
      <c r="D927" s="103">
        <v>7.3000000000000001E-3</v>
      </c>
      <c r="E927" s="103">
        <v>4.8999999999999998E-3</v>
      </c>
      <c r="F927" s="103">
        <v>1.9E-3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9.9000000000000008E-3</v>
      </c>
      <c r="D928" s="103">
        <v>7.0000000000000001E-3</v>
      </c>
      <c r="E928" s="103">
        <v>4.0000000000000001E-3</v>
      </c>
      <c r="F928" s="103">
        <v>1.8E-3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9.5999999999999992E-3</v>
      </c>
      <c r="D929" s="103">
        <v>7.1000000000000004E-3</v>
      </c>
      <c r="E929" s="103">
        <v>3.7000000000000002E-3</v>
      </c>
      <c r="F929" s="103">
        <v>1.6999999999999999E-3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1.34E-2</v>
      </c>
      <c r="D930" s="103">
        <v>6.1999999999999998E-3</v>
      </c>
      <c r="E930" s="103">
        <v>9.9000000000000008E-3</v>
      </c>
      <c r="F930" s="103">
        <v>1.6000000000000001E-3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8.5000000000000006E-3</v>
      </c>
      <c r="D931" s="103">
        <v>6.0000000000000001E-3</v>
      </c>
      <c r="E931" s="103">
        <v>3.5999999999999999E-3</v>
      </c>
      <c r="F931" s="103">
        <v>1.6999999999999999E-3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8.5000000000000006E-3</v>
      </c>
      <c r="D932" s="103">
        <v>6.1000000000000004E-3</v>
      </c>
      <c r="E932" s="103">
        <v>3.5000000000000001E-3</v>
      </c>
      <c r="F932" s="103">
        <v>1.8E-3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8.6E-3</v>
      </c>
      <c r="D933" s="103">
        <v>6.1000000000000004E-3</v>
      </c>
      <c r="E933" s="103">
        <v>3.3999999999999998E-3</v>
      </c>
      <c r="F933" s="103">
        <v>2E-3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8.6E-3</v>
      </c>
      <c r="D934" s="103">
        <v>6.1000000000000004E-3</v>
      </c>
      <c r="E934" s="103">
        <v>3.3999999999999998E-3</v>
      </c>
      <c r="F934" s="103">
        <v>1.9E-3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8.6999999999999994E-3</v>
      </c>
      <c r="D935" s="103">
        <v>6.1999999999999998E-3</v>
      </c>
      <c r="E935" s="103">
        <v>3.3E-3</v>
      </c>
      <c r="F935" s="103">
        <v>2.2000000000000001E-3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8.8000000000000005E-3</v>
      </c>
      <c r="D936" s="103">
        <v>6.1000000000000004E-3</v>
      </c>
      <c r="E936" s="103">
        <v>3.5000000000000001E-3</v>
      </c>
      <c r="F936" s="103">
        <v>2.3E-3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8.6999999999999994E-3</v>
      </c>
      <c r="D937" s="103">
        <v>6.1999999999999998E-3</v>
      </c>
      <c r="E937" s="103">
        <v>3.3E-3</v>
      </c>
      <c r="F937" s="103">
        <v>2.3999999999999998E-3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8.6999999999999994E-3</v>
      </c>
      <c r="D938" s="103">
        <v>6.0000000000000001E-3</v>
      </c>
      <c r="E938" s="103">
        <v>3.3E-3</v>
      </c>
      <c r="F938" s="103">
        <v>2.5000000000000001E-3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4.4999999999999997E-3</v>
      </c>
      <c r="D944" s="103">
        <v>3.7000000000000002E-3</v>
      </c>
      <c r="E944" s="103">
        <v>1.1000000000000001E-3</v>
      </c>
      <c r="F944" s="103">
        <v>1.4E-3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4.4999999999999997E-3</v>
      </c>
      <c r="D945" s="103">
        <v>3.8E-3</v>
      </c>
      <c r="E945" s="103">
        <v>1E-3</v>
      </c>
      <c r="F945" s="103">
        <v>1.4E-3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4.8999999999999998E-3</v>
      </c>
      <c r="D946" s="103">
        <v>4.1000000000000003E-3</v>
      </c>
      <c r="E946" s="103">
        <v>2.2000000000000001E-3</v>
      </c>
      <c r="F946" s="103">
        <v>1.4E-3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4.5999999999999999E-3</v>
      </c>
      <c r="D947" s="103">
        <v>3.8999999999999998E-3</v>
      </c>
      <c r="E947" s="103">
        <v>8.9999999999999998E-4</v>
      </c>
      <c r="F947" s="103">
        <v>1.5E-3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4.4000000000000003E-3</v>
      </c>
      <c r="D948" s="103">
        <v>3.7000000000000002E-3</v>
      </c>
      <c r="E948" s="103">
        <v>8.0000000000000004E-4</v>
      </c>
      <c r="F948" s="103">
        <v>1.4E-3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8.8000000000000005E-3</v>
      </c>
      <c r="D949" s="103">
        <v>3.7000000000000002E-3</v>
      </c>
      <c r="E949" s="103">
        <v>7.1000000000000004E-3</v>
      </c>
      <c r="F949" s="103">
        <v>1.2999999999999999E-3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4.0000000000000001E-3</v>
      </c>
      <c r="D950" s="103">
        <v>3.5000000000000001E-3</v>
      </c>
      <c r="E950" s="103">
        <v>5.9999999999999995E-4</v>
      </c>
      <c r="F950" s="103">
        <v>1.2999999999999999E-3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4.4999999999999997E-3</v>
      </c>
      <c r="D951" s="103">
        <v>3.8999999999999998E-3</v>
      </c>
      <c r="E951" s="103">
        <v>8.9999999999999998E-4</v>
      </c>
      <c r="F951" s="103">
        <v>1.5E-3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4.7000000000000002E-3</v>
      </c>
      <c r="D952" s="103">
        <v>4.0000000000000001E-3</v>
      </c>
      <c r="E952" s="103">
        <v>8.9999999999999998E-4</v>
      </c>
      <c r="F952" s="103">
        <v>1.6999999999999999E-3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4.4999999999999997E-3</v>
      </c>
      <c r="D953" s="103">
        <v>3.8E-3</v>
      </c>
      <c r="E953" s="103">
        <v>8.0000000000000004E-4</v>
      </c>
      <c r="F953" s="103">
        <v>1.6000000000000001E-3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4.7000000000000002E-3</v>
      </c>
      <c r="D954" s="103">
        <v>4.0000000000000001E-3</v>
      </c>
      <c r="E954" s="103">
        <v>8.0000000000000004E-4</v>
      </c>
      <c r="F954" s="103">
        <v>1.8E-3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4.7000000000000002E-3</v>
      </c>
      <c r="D955" s="103">
        <v>3.8E-3</v>
      </c>
      <c r="E955" s="103">
        <v>8.0000000000000004E-4</v>
      </c>
      <c r="F955" s="103">
        <v>2E-3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4.7999999999999996E-3</v>
      </c>
      <c r="D956" s="103">
        <v>3.8999999999999998E-3</v>
      </c>
      <c r="E956" s="103">
        <v>8.0000000000000004E-4</v>
      </c>
      <c r="F956" s="103">
        <v>2E-3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0.2737</v>
      </c>
      <c r="D962" s="103">
        <v>0.16819999999999999</v>
      </c>
      <c r="E962" s="103">
        <v>8.6499999999999994E-2</v>
      </c>
      <c r="F962" s="103">
        <v>9.7500000000000003E-2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0.26840000000000003</v>
      </c>
      <c r="D963" s="103">
        <v>0.15989999999999999</v>
      </c>
      <c r="E963" s="103">
        <v>8.9499999999999996E-2</v>
      </c>
      <c r="F963" s="103">
        <v>9.2600000000000002E-2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0.2586</v>
      </c>
      <c r="D964" s="103">
        <v>0.15570000000000001</v>
      </c>
      <c r="E964" s="103">
        <v>8.3599999999999994E-2</v>
      </c>
      <c r="F964" s="103">
        <v>8.6800000000000002E-2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0.25659999999999999</v>
      </c>
      <c r="D965" s="103">
        <v>0.15279999999999999</v>
      </c>
      <c r="E965" s="103">
        <v>8.5999999999999993E-2</v>
      </c>
      <c r="F965" s="103">
        <v>8.4400000000000003E-2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0.25159999999999999</v>
      </c>
      <c r="D966" s="103">
        <v>0.15110000000000001</v>
      </c>
      <c r="E966" s="103">
        <v>8.2500000000000004E-2</v>
      </c>
      <c r="F966" s="103">
        <v>8.3500000000000005E-2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0.25309999999999999</v>
      </c>
      <c r="D967" s="103">
        <v>0.153</v>
      </c>
      <c r="E967" s="103">
        <v>8.2900000000000001E-2</v>
      </c>
      <c r="F967" s="103">
        <v>8.4000000000000005E-2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0.2505</v>
      </c>
      <c r="D968" s="103">
        <v>0.15060000000000001</v>
      </c>
      <c r="E968" s="103">
        <v>8.4500000000000006E-2</v>
      </c>
      <c r="F968" s="103">
        <v>8.2299999999999998E-2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0.25269999999999998</v>
      </c>
      <c r="D969" s="103">
        <v>0.15179999999999999</v>
      </c>
      <c r="E969" s="103">
        <v>8.5400000000000004E-2</v>
      </c>
      <c r="F969" s="103">
        <v>8.2900000000000001E-2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0.2492</v>
      </c>
      <c r="D970" s="103">
        <v>0.1515</v>
      </c>
      <c r="E970" s="103">
        <v>8.1199999999999994E-2</v>
      </c>
      <c r="F970" s="103">
        <v>8.0699999999999994E-2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0.24859999999999999</v>
      </c>
      <c r="D971" s="103">
        <v>0.1535</v>
      </c>
      <c r="E971" s="103">
        <v>7.7100000000000002E-2</v>
      </c>
      <c r="F971" s="103">
        <v>8.14E-2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0.24970000000000001</v>
      </c>
      <c r="D972" s="103">
        <v>0.15459999999999999</v>
      </c>
      <c r="E972" s="103">
        <v>7.8100000000000003E-2</v>
      </c>
      <c r="F972" s="103">
        <v>8.0699999999999994E-2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0.24929999999999999</v>
      </c>
      <c r="D973" s="103">
        <v>0.15570000000000001</v>
      </c>
      <c r="E973" s="103">
        <v>7.7299999999999994E-2</v>
      </c>
      <c r="F973" s="103">
        <v>7.9500000000000001E-2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0.25040000000000001</v>
      </c>
      <c r="D974" s="103">
        <v>0.1575</v>
      </c>
      <c r="E974" s="103">
        <v>7.51E-2</v>
      </c>
      <c r="F974" s="103">
        <v>8.2000000000000003E-2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0.68880000000000008</v>
      </c>
      <c r="D980" s="103">
        <f t="shared" si="34"/>
        <v>0.80779999999999996</v>
      </c>
      <c r="E980" s="103">
        <f t="shared" si="34"/>
        <v>0.89529999999999998</v>
      </c>
      <c r="F980" s="103">
        <f t="shared" si="34"/>
        <v>0.89539999999999997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0.69409999999999994</v>
      </c>
      <c r="D981" s="103">
        <f t="shared" si="34"/>
        <v>0.81540000000000012</v>
      </c>
      <c r="E981" s="103">
        <f t="shared" si="34"/>
        <v>0.89259999999999995</v>
      </c>
      <c r="F981" s="103">
        <f t="shared" si="34"/>
        <v>0.90039999999999998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0.70019999999999993</v>
      </c>
      <c r="D982" s="103">
        <f t="shared" si="34"/>
        <v>0.81980000000000008</v>
      </c>
      <c r="E982" s="103">
        <f t="shared" si="34"/>
        <v>0.89300000000000002</v>
      </c>
      <c r="F982" s="103">
        <f t="shared" si="34"/>
        <v>0.90639999999999998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0.70320000000000005</v>
      </c>
      <c r="D983" s="103">
        <f t="shared" si="34"/>
        <v>0.8226</v>
      </c>
      <c r="E983" s="103">
        <f t="shared" si="34"/>
        <v>0.89269999999999994</v>
      </c>
      <c r="F983" s="103">
        <f t="shared" si="34"/>
        <v>0.90899999999999992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0.70860000000000012</v>
      </c>
      <c r="D984" s="103">
        <f t="shared" si="34"/>
        <v>0.82550000000000001</v>
      </c>
      <c r="E984" s="103">
        <f t="shared" si="34"/>
        <v>0.89599999999999991</v>
      </c>
      <c r="F984" s="103">
        <f t="shared" si="34"/>
        <v>0.91010000000000002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0.70740000000000003</v>
      </c>
      <c r="D985" s="103">
        <f t="shared" si="34"/>
        <v>0.82350000000000001</v>
      </c>
      <c r="E985" s="103">
        <f t="shared" si="34"/>
        <v>0.89569999999999994</v>
      </c>
      <c r="F985" s="103">
        <f t="shared" si="34"/>
        <v>0.90910000000000002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0.71540000000000004</v>
      </c>
      <c r="D986" s="103">
        <f t="shared" si="34"/>
        <v>0.82620000000000005</v>
      </c>
      <c r="E986" s="103">
        <f t="shared" si="34"/>
        <v>0.90129999999999999</v>
      </c>
      <c r="F986" s="103">
        <f t="shared" si="34"/>
        <v>0.91059999999999997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0.71239999999999992</v>
      </c>
      <c r="D987" s="103">
        <f t="shared" si="34"/>
        <v>0.82479999999999998</v>
      </c>
      <c r="E987" s="103">
        <f t="shared" si="34"/>
        <v>0.89990000000000003</v>
      </c>
      <c r="F987" s="103">
        <f t="shared" si="34"/>
        <v>0.90930000000000011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0.71489999999999998</v>
      </c>
      <c r="D988" s="103">
        <f t="shared" si="34"/>
        <v>0.82469999999999999</v>
      </c>
      <c r="E988" s="103">
        <f t="shared" si="34"/>
        <v>0.90359999999999996</v>
      </c>
      <c r="F988" s="103">
        <f t="shared" si="34"/>
        <v>0.91110000000000002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0.71599999999999997</v>
      </c>
      <c r="D989" s="103">
        <f t="shared" si="34"/>
        <v>0.82280000000000009</v>
      </c>
      <c r="E989" s="103">
        <f t="shared" si="34"/>
        <v>0.9084000000000001</v>
      </c>
      <c r="F989" s="103">
        <f t="shared" si="34"/>
        <v>0.91020000000000001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0.71409999999999996</v>
      </c>
      <c r="D990" s="103">
        <f t="shared" si="34"/>
        <v>0.82150000000000001</v>
      </c>
      <c r="E990" s="103">
        <f t="shared" si="34"/>
        <v>0.90680000000000005</v>
      </c>
      <c r="F990" s="103">
        <f t="shared" si="34"/>
        <v>0.91010000000000002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0.71460000000000001</v>
      </c>
      <c r="D991" s="103">
        <f t="shared" si="34"/>
        <v>0.82069999999999999</v>
      </c>
      <c r="E991" s="103">
        <f t="shared" si="34"/>
        <v>0.90739999999999998</v>
      </c>
      <c r="F991" s="103">
        <f t="shared" si="34"/>
        <v>0.91090000000000004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0.71219999999999994</v>
      </c>
      <c r="D992" s="103">
        <f t="shared" si="34"/>
        <v>0.81810000000000005</v>
      </c>
      <c r="E992" s="103">
        <f t="shared" si="34"/>
        <v>0.90820000000000012</v>
      </c>
      <c r="F992" s="103">
        <f t="shared" si="34"/>
        <v>0.9083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2022-12-22T19:48:05Z</dcterms:modified>
</cp:coreProperties>
</file>